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N:\Custom\Cash Mgmt-Gen Accounting\Forms\JV Templates for Website\"/>
    </mc:Choice>
  </mc:AlternateContent>
  <xr:revisionPtr revIDLastSave="0" documentId="13_ncr:1_{A410F307-A1EF-42B4-800D-9C270F545A55}" xr6:coauthVersionLast="47" xr6:coauthVersionMax="47" xr10:uidLastSave="{00000000-0000-0000-0000-000000000000}"/>
  <workbookProtection workbookAlgorithmName="SHA-512" workbookHashValue="CE7mcxQUeZaEILtjHYE/SjlJJMsmJJORV0YfuFxiHuH2rvPNeQtEnlNXQTJgl8crCVKy56da4pIBAFYRN22U2A==" workbookSaltValue="V7MbOOJBQhEfeOsvbXL/9Q==" workbookSpinCount="100000" lockStructure="1"/>
  <bookViews>
    <workbookView xWindow="-120" yWindow="-120" windowWidth="29040" windowHeight="15720" xr2:uid="{00000000-000D-0000-FFFF-FFFF00000000}"/>
  </bookViews>
  <sheets>
    <sheet name="Instructions for FUPLOAD form" sheetId="1" r:id="rId1"/>
    <sheet name="HEADER" sheetId="2" state="hidden" r:id="rId2"/>
    <sheet name="DETAIL" sheetId="3" state="hidden" r:id="rId3"/>
    <sheet name="TRAILER" sheetId="4" state="hidden" r:id="rId4"/>
    <sheet name="TEXT" sheetId="5" state="hidden" r:id="rId5"/>
    <sheet name="CONTROLS" sheetId="6" state="hidden" r:id="rId6"/>
    <sheet name="CONSOLIDATE" sheetId="7" state="hidden" r:id="rId7"/>
  </sheets>
  <definedNames>
    <definedName name="_xlnm.Print_Area" localSheetId="0">'Instructions for FUPLOAD form'!$A$1:$Z$119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X44" i="3"/>
  <c r="W44" i="3"/>
  <c r="V44" i="3"/>
  <c r="U44" i="3"/>
  <c r="T44" i="3"/>
  <c r="S44" i="3"/>
  <c r="R44" i="3"/>
  <c r="Q44" i="3"/>
  <c r="P44" i="3"/>
  <c r="N44" i="3"/>
  <c r="J44" i="3"/>
  <c r="H44" i="3"/>
  <c r="G44" i="3"/>
  <c r="F44" i="3"/>
  <c r="E44" i="3"/>
  <c r="C44" i="3"/>
  <c r="X43" i="3"/>
  <c r="W43" i="3"/>
  <c r="V43" i="3"/>
  <c r="U43" i="3"/>
  <c r="T43" i="3"/>
  <c r="S43" i="3"/>
  <c r="R43" i="3"/>
  <c r="Q43" i="3"/>
  <c r="P43" i="3"/>
  <c r="N43" i="3"/>
  <c r="J43" i="3"/>
  <c r="H43" i="3"/>
  <c r="G43" i="3"/>
  <c r="F43" i="3"/>
  <c r="E43" i="3"/>
  <c r="C43" i="3"/>
  <c r="X42" i="3"/>
  <c r="W42" i="3"/>
  <c r="V42" i="3"/>
  <c r="U42" i="3"/>
  <c r="T42" i="3"/>
  <c r="S42" i="3"/>
  <c r="R42" i="3"/>
  <c r="Q42" i="3"/>
  <c r="P42" i="3"/>
  <c r="N42" i="3"/>
  <c r="J42" i="3"/>
  <c r="H42" i="3"/>
  <c r="G42" i="3"/>
  <c r="F42" i="3"/>
  <c r="E42" i="3"/>
  <c r="C42" i="3"/>
  <c r="X41" i="3"/>
  <c r="W41" i="3"/>
  <c r="V41" i="3"/>
  <c r="U41" i="3"/>
  <c r="T41" i="3"/>
  <c r="S41" i="3"/>
  <c r="R41" i="3"/>
  <c r="Q41" i="3"/>
  <c r="P41" i="3"/>
  <c r="N41" i="3"/>
  <c r="J41" i="3"/>
  <c r="H41" i="3"/>
  <c r="G41" i="3"/>
  <c r="F41" i="3"/>
  <c r="E41" i="3"/>
  <c r="C41" i="3"/>
  <c r="X40" i="3"/>
  <c r="W40" i="3"/>
  <c r="V40" i="3"/>
  <c r="U40" i="3"/>
  <c r="T40" i="3"/>
  <c r="S40" i="3"/>
  <c r="R40" i="3"/>
  <c r="Q40" i="3"/>
  <c r="P40" i="3"/>
  <c r="N40" i="3"/>
  <c r="J40" i="3"/>
  <c r="H40" i="3"/>
  <c r="G40" i="3"/>
  <c r="F40" i="3"/>
  <c r="E40" i="3"/>
  <c r="C40" i="3"/>
  <c r="X39" i="3"/>
  <c r="W39" i="3"/>
  <c r="V39" i="3"/>
  <c r="U39" i="3"/>
  <c r="T39" i="3"/>
  <c r="S39" i="3"/>
  <c r="R39" i="3"/>
  <c r="Q39" i="3"/>
  <c r="P39" i="3"/>
  <c r="N39" i="3"/>
  <c r="J39" i="3"/>
  <c r="H39" i="3"/>
  <c r="G39" i="3"/>
  <c r="F39" i="3"/>
  <c r="E39" i="3"/>
  <c r="C39" i="3"/>
  <c r="X38" i="3"/>
  <c r="W38" i="3"/>
  <c r="V38" i="3"/>
  <c r="U38" i="3"/>
  <c r="T38" i="3"/>
  <c r="S38" i="3"/>
  <c r="R38" i="3"/>
  <c r="Q38" i="3"/>
  <c r="P38" i="3"/>
  <c r="N38" i="3"/>
  <c r="J38" i="3"/>
  <c r="H38" i="3"/>
  <c r="G38" i="3"/>
  <c r="F38" i="3"/>
  <c r="E38" i="3"/>
  <c r="C38" i="3"/>
  <c r="X37" i="3"/>
  <c r="W37" i="3"/>
  <c r="V37" i="3"/>
  <c r="U37" i="3"/>
  <c r="T37" i="3"/>
  <c r="S37" i="3"/>
  <c r="R37" i="3"/>
  <c r="Q37" i="3"/>
  <c r="P37" i="3"/>
  <c r="N37" i="3"/>
  <c r="J37" i="3"/>
  <c r="H37" i="3"/>
  <c r="G37" i="3"/>
  <c r="F37" i="3"/>
  <c r="E37" i="3"/>
  <c r="C37" i="3"/>
  <c r="X36" i="3"/>
  <c r="W36" i="3"/>
  <c r="V36" i="3"/>
  <c r="U36" i="3"/>
  <c r="T36" i="3"/>
  <c r="S36" i="3"/>
  <c r="R36" i="3"/>
  <c r="Q36" i="3"/>
  <c r="P36" i="3"/>
  <c r="N36" i="3"/>
  <c r="J36" i="3"/>
  <c r="H36" i="3"/>
  <c r="G36" i="3"/>
  <c r="F36" i="3"/>
  <c r="E36" i="3"/>
  <c r="C36" i="3"/>
  <c r="X35" i="3"/>
  <c r="W35" i="3"/>
  <c r="V35" i="3"/>
  <c r="U35" i="3"/>
  <c r="T35" i="3"/>
  <c r="S35" i="3"/>
  <c r="R35" i="3"/>
  <c r="Q35" i="3"/>
  <c r="P35" i="3"/>
  <c r="N35" i="3"/>
  <c r="J35" i="3"/>
  <c r="H35" i="3"/>
  <c r="G35" i="3"/>
  <c r="F35" i="3"/>
  <c r="E35" i="3"/>
  <c r="C35" i="3"/>
  <c r="X34" i="3"/>
  <c r="W34" i="3"/>
  <c r="V34" i="3"/>
  <c r="U34" i="3"/>
  <c r="T34" i="3"/>
  <c r="S34" i="3"/>
  <c r="R34" i="3"/>
  <c r="Q34" i="3"/>
  <c r="P34" i="3"/>
  <c r="N34" i="3"/>
  <c r="J34" i="3"/>
  <c r="H34" i="3"/>
  <c r="G34" i="3"/>
  <c r="F34" i="3"/>
  <c r="E34" i="3"/>
  <c r="C34" i="3"/>
  <c r="X33" i="3"/>
  <c r="W33" i="3"/>
  <c r="V33" i="3"/>
  <c r="U33" i="3"/>
  <c r="T33" i="3"/>
  <c r="S33" i="3"/>
  <c r="R33" i="3"/>
  <c r="Q33" i="3"/>
  <c r="P33" i="3"/>
  <c r="N33" i="3"/>
  <c r="J33" i="3"/>
  <c r="H33" i="3"/>
  <c r="G33" i="3"/>
  <c r="F33" i="3"/>
  <c r="E33" i="3"/>
  <c r="C33" i="3"/>
  <c r="X32" i="3"/>
  <c r="W32" i="3"/>
  <c r="V32" i="3"/>
  <c r="U32" i="3"/>
  <c r="T32" i="3"/>
  <c r="S32" i="3"/>
  <c r="R32" i="3"/>
  <c r="Q32" i="3"/>
  <c r="P32" i="3"/>
  <c r="N32" i="3"/>
  <c r="J32" i="3"/>
  <c r="H32" i="3"/>
  <c r="G32" i="3"/>
  <c r="F32" i="3"/>
  <c r="E32" i="3"/>
  <c r="C32" i="3"/>
  <c r="X31" i="3"/>
  <c r="W31" i="3"/>
  <c r="V31" i="3"/>
  <c r="U31" i="3"/>
  <c r="T31" i="3"/>
  <c r="S31" i="3"/>
  <c r="R31" i="3"/>
  <c r="Q31" i="3"/>
  <c r="P31" i="3"/>
  <c r="N31" i="3"/>
  <c r="J31" i="3"/>
  <c r="H31" i="3"/>
  <c r="G31" i="3"/>
  <c r="F31" i="3"/>
  <c r="E31" i="3"/>
  <c r="C31" i="3"/>
  <c r="X30" i="3"/>
  <c r="W30" i="3"/>
  <c r="V30" i="3"/>
  <c r="U30" i="3"/>
  <c r="T30" i="3"/>
  <c r="S30" i="3"/>
  <c r="R30" i="3"/>
  <c r="Q30" i="3"/>
  <c r="P30" i="3"/>
  <c r="N30" i="3"/>
  <c r="J30" i="3"/>
  <c r="H30" i="3"/>
  <c r="G30" i="3"/>
  <c r="F30" i="3"/>
  <c r="E30" i="3"/>
  <c r="C30" i="3"/>
  <c r="X29" i="3"/>
  <c r="W29" i="3"/>
  <c r="V29" i="3"/>
  <c r="U29" i="3"/>
  <c r="T29" i="3"/>
  <c r="S29" i="3"/>
  <c r="R29" i="3"/>
  <c r="Q29" i="3"/>
  <c r="P29" i="3"/>
  <c r="N29" i="3"/>
  <c r="J29" i="3"/>
  <c r="H29" i="3"/>
  <c r="G29" i="3"/>
  <c r="F29" i="3"/>
  <c r="E29" i="3"/>
  <c r="C29" i="3"/>
  <c r="X28" i="3"/>
  <c r="W28" i="3"/>
  <c r="V28" i="3"/>
  <c r="U28" i="3"/>
  <c r="T28" i="3"/>
  <c r="S28" i="3"/>
  <c r="R28" i="3"/>
  <c r="Q28" i="3"/>
  <c r="P28" i="3"/>
  <c r="N28" i="3"/>
  <c r="J28" i="3"/>
  <c r="H28" i="3"/>
  <c r="G28" i="3"/>
  <c r="F28" i="3"/>
  <c r="E28" i="3"/>
  <c r="C28" i="3"/>
  <c r="X27" i="3"/>
  <c r="W27" i="3"/>
  <c r="V27" i="3"/>
  <c r="U27" i="3"/>
  <c r="T27" i="3"/>
  <c r="S27" i="3"/>
  <c r="R27" i="3"/>
  <c r="Q27" i="3"/>
  <c r="P27" i="3"/>
  <c r="N27" i="3"/>
  <c r="J27" i="3"/>
  <c r="H27" i="3"/>
  <c r="G27" i="3"/>
  <c r="F27" i="3"/>
  <c r="E27" i="3"/>
  <c r="C27" i="3"/>
  <c r="X26" i="3"/>
  <c r="W26" i="3"/>
  <c r="V26" i="3"/>
  <c r="U26" i="3"/>
  <c r="T26" i="3"/>
  <c r="S26" i="3"/>
  <c r="R26" i="3"/>
  <c r="Q26" i="3"/>
  <c r="P26" i="3"/>
  <c r="N26" i="3"/>
  <c r="J26" i="3"/>
  <c r="H26" i="3"/>
  <c r="G26" i="3"/>
  <c r="F26" i="3"/>
  <c r="E26" i="3"/>
  <c r="C26" i="3"/>
  <c r="X25" i="3"/>
  <c r="W25" i="3"/>
  <c r="V25" i="3"/>
  <c r="U25" i="3"/>
  <c r="T25" i="3"/>
  <c r="S25" i="3"/>
  <c r="R25" i="3"/>
  <c r="Q25" i="3"/>
  <c r="P25" i="3"/>
  <c r="N25" i="3"/>
  <c r="J25" i="3"/>
  <c r="H25" i="3"/>
  <c r="G25" i="3"/>
  <c r="F25" i="3"/>
  <c r="E25" i="3"/>
  <c r="C25" i="3"/>
  <c r="X24" i="3"/>
  <c r="W24" i="3"/>
  <c r="V24" i="3"/>
  <c r="U24" i="3"/>
  <c r="T24" i="3"/>
  <c r="S24" i="3"/>
  <c r="R24" i="3"/>
  <c r="Q24" i="3"/>
  <c r="P24" i="3"/>
  <c r="N24" i="3"/>
  <c r="J24" i="3"/>
  <c r="H24" i="3"/>
  <c r="G24" i="3"/>
  <c r="F24" i="3"/>
  <c r="E24" i="3"/>
  <c r="C24" i="3"/>
  <c r="X23" i="3"/>
  <c r="W23" i="3"/>
  <c r="V23" i="3"/>
  <c r="U23" i="3"/>
  <c r="T23" i="3"/>
  <c r="S23" i="3"/>
  <c r="R23" i="3"/>
  <c r="Q23" i="3"/>
  <c r="P23" i="3"/>
  <c r="N23" i="3"/>
  <c r="J23" i="3"/>
  <c r="H23" i="3"/>
  <c r="G23" i="3"/>
  <c r="F23" i="3"/>
  <c r="E23" i="3"/>
  <c r="C23" i="3"/>
  <c r="X22" i="3"/>
  <c r="W22" i="3"/>
  <c r="V22" i="3"/>
  <c r="U22" i="3"/>
  <c r="T22" i="3"/>
  <c r="S22" i="3"/>
  <c r="R22" i="3"/>
  <c r="Q22" i="3"/>
  <c r="P22" i="3"/>
  <c r="N22" i="3"/>
  <c r="J22" i="3"/>
  <c r="H22" i="3"/>
  <c r="G22" i="3"/>
  <c r="F22" i="3"/>
  <c r="E22" i="3"/>
  <c r="C22" i="3"/>
  <c r="X21" i="3"/>
  <c r="W21" i="3"/>
  <c r="V21" i="3"/>
  <c r="U21" i="3"/>
  <c r="T21" i="3"/>
  <c r="S21" i="3"/>
  <c r="R21" i="3"/>
  <c r="Q21" i="3"/>
  <c r="P21" i="3"/>
  <c r="N21" i="3"/>
  <c r="J21" i="3"/>
  <c r="H21" i="3"/>
  <c r="G21" i="3"/>
  <c r="F21" i="3"/>
  <c r="E21" i="3"/>
  <c r="C21" i="3"/>
  <c r="X20" i="3"/>
  <c r="W20" i="3"/>
  <c r="V20" i="3"/>
  <c r="U20" i="3"/>
  <c r="T20" i="3"/>
  <c r="S20" i="3"/>
  <c r="R20" i="3"/>
  <c r="Q20" i="3"/>
  <c r="P20" i="3"/>
  <c r="N20" i="3"/>
  <c r="J20" i="3"/>
  <c r="H20" i="3"/>
  <c r="G20" i="3"/>
  <c r="F20" i="3"/>
  <c r="E20" i="3"/>
  <c r="C20" i="3"/>
  <c r="X19" i="3"/>
  <c r="W19" i="3"/>
  <c r="V19" i="3"/>
  <c r="U19" i="3"/>
  <c r="T19" i="3"/>
  <c r="S19" i="3"/>
  <c r="R19" i="3"/>
  <c r="Q19" i="3"/>
  <c r="P19" i="3"/>
  <c r="N19" i="3"/>
  <c r="J19" i="3"/>
  <c r="H19" i="3"/>
  <c r="G19" i="3"/>
  <c r="F19" i="3"/>
  <c r="E19" i="3"/>
  <c r="C19" i="3"/>
  <c r="X18" i="3"/>
  <c r="W18" i="3"/>
  <c r="V18" i="3"/>
  <c r="U18" i="3"/>
  <c r="T18" i="3"/>
  <c r="S18" i="3"/>
  <c r="R18" i="3"/>
  <c r="Q18" i="3"/>
  <c r="P18" i="3"/>
  <c r="N18" i="3"/>
  <c r="J18" i="3"/>
  <c r="H18" i="3"/>
  <c r="G18" i="3"/>
  <c r="F18" i="3"/>
  <c r="E18" i="3"/>
  <c r="C18" i="3"/>
  <c r="X17" i="3"/>
  <c r="W17" i="3"/>
  <c r="V17" i="3"/>
  <c r="U17" i="3"/>
  <c r="T17" i="3"/>
  <c r="S17" i="3"/>
  <c r="R17" i="3"/>
  <c r="Q17" i="3"/>
  <c r="P17" i="3"/>
  <c r="N17" i="3"/>
  <c r="J17" i="3"/>
  <c r="H17" i="3"/>
  <c r="G17" i="3"/>
  <c r="F17" i="3"/>
  <c r="E17" i="3"/>
  <c r="C17" i="3"/>
  <c r="X16" i="3"/>
  <c r="W16" i="3"/>
  <c r="V16" i="3"/>
  <c r="U16" i="3"/>
  <c r="T16" i="3"/>
  <c r="S16" i="3"/>
  <c r="R16" i="3"/>
  <c r="Q16" i="3"/>
  <c r="P16" i="3"/>
  <c r="N16" i="3"/>
  <c r="J16" i="3"/>
  <c r="H16" i="3"/>
  <c r="G16" i="3"/>
  <c r="F16" i="3"/>
  <c r="E16" i="3"/>
  <c r="C16" i="3"/>
  <c r="X15" i="3"/>
  <c r="W15" i="3"/>
  <c r="V15" i="3"/>
  <c r="U15" i="3"/>
  <c r="T15" i="3"/>
  <c r="S15" i="3"/>
  <c r="R15" i="3"/>
  <c r="Q15" i="3"/>
  <c r="P15" i="3"/>
  <c r="N15" i="3"/>
  <c r="J15" i="3"/>
  <c r="H15" i="3"/>
  <c r="G15" i="3"/>
  <c r="F15" i="3"/>
  <c r="E15" i="3"/>
  <c r="C15" i="3"/>
  <c r="X14" i="3"/>
  <c r="W14" i="3"/>
  <c r="V14" i="3"/>
  <c r="U14" i="3"/>
  <c r="T14" i="3"/>
  <c r="S14" i="3"/>
  <c r="R14" i="3"/>
  <c r="Q14" i="3"/>
  <c r="P14" i="3"/>
  <c r="N14" i="3"/>
  <c r="J14" i="3"/>
  <c r="H14" i="3"/>
  <c r="G14" i="3"/>
  <c r="F14" i="3"/>
  <c r="E14" i="3"/>
  <c r="C14" i="3"/>
  <c r="X13" i="3"/>
  <c r="W13" i="3"/>
  <c r="V13" i="3"/>
  <c r="U13" i="3"/>
  <c r="T13" i="3"/>
  <c r="S13" i="3"/>
  <c r="R13" i="3"/>
  <c r="Q13" i="3"/>
  <c r="P13" i="3"/>
  <c r="N13" i="3"/>
  <c r="J13" i="3"/>
  <c r="H13" i="3"/>
  <c r="G13" i="3"/>
  <c r="F13" i="3"/>
  <c r="E13" i="3"/>
  <c r="C13" i="3"/>
  <c r="X12" i="3"/>
  <c r="W12" i="3"/>
  <c r="V12" i="3"/>
  <c r="U12" i="3"/>
  <c r="T12" i="3"/>
  <c r="S12" i="3"/>
  <c r="R12" i="3"/>
  <c r="Q12" i="3"/>
  <c r="P12" i="3"/>
  <c r="N12" i="3"/>
  <c r="J12" i="3"/>
  <c r="H12" i="3"/>
  <c r="G12" i="3"/>
  <c r="F12" i="3"/>
  <c r="E12" i="3"/>
  <c r="Y12" i="3" s="1"/>
  <c r="C12" i="3"/>
  <c r="X11" i="3"/>
  <c r="W11" i="3"/>
  <c r="V11" i="3"/>
  <c r="U11" i="3"/>
  <c r="T11" i="3"/>
  <c r="S11" i="3"/>
  <c r="R11" i="3"/>
  <c r="Q11" i="3"/>
  <c r="P11" i="3"/>
  <c r="N11" i="3"/>
  <c r="J11" i="3"/>
  <c r="H11" i="3"/>
  <c r="G11" i="3"/>
  <c r="F11" i="3"/>
  <c r="E11" i="3"/>
  <c r="C11" i="3"/>
  <c r="X10" i="3"/>
  <c r="W10" i="3"/>
  <c r="V10" i="3"/>
  <c r="U10" i="3"/>
  <c r="T10" i="3"/>
  <c r="S10" i="3"/>
  <c r="R10" i="3"/>
  <c r="Q10" i="3"/>
  <c r="P10" i="3"/>
  <c r="N10" i="3"/>
  <c r="J10" i="3"/>
  <c r="H10" i="3"/>
  <c r="G10" i="3"/>
  <c r="F10" i="3"/>
  <c r="E10" i="3"/>
  <c r="C10" i="3"/>
  <c r="X9" i="3"/>
  <c r="W9" i="3"/>
  <c r="V9" i="3"/>
  <c r="U9" i="3"/>
  <c r="T9" i="3"/>
  <c r="S9" i="3"/>
  <c r="R9" i="3"/>
  <c r="Q9" i="3"/>
  <c r="P9" i="3"/>
  <c r="N9" i="3"/>
  <c r="J9" i="3"/>
  <c r="H9" i="3"/>
  <c r="G9" i="3"/>
  <c r="F9" i="3"/>
  <c r="E9" i="3"/>
  <c r="C9" i="3"/>
  <c r="X8" i="3"/>
  <c r="W8" i="3"/>
  <c r="V8" i="3"/>
  <c r="U8" i="3"/>
  <c r="T8" i="3"/>
  <c r="S8" i="3"/>
  <c r="R8" i="3"/>
  <c r="Q8" i="3"/>
  <c r="P8" i="3"/>
  <c r="N8" i="3"/>
  <c r="J8" i="3"/>
  <c r="H8" i="3"/>
  <c r="G8" i="3"/>
  <c r="F8" i="3"/>
  <c r="E8" i="3"/>
  <c r="C8" i="3"/>
  <c r="X7" i="3"/>
  <c r="W7" i="3"/>
  <c r="V7" i="3"/>
  <c r="U7" i="3"/>
  <c r="T7" i="3"/>
  <c r="S7" i="3"/>
  <c r="R7" i="3"/>
  <c r="Q7" i="3"/>
  <c r="P7" i="3"/>
  <c r="N7" i="3"/>
  <c r="J7" i="3"/>
  <c r="H7" i="3"/>
  <c r="G7" i="3"/>
  <c r="F7" i="3"/>
  <c r="E7" i="3"/>
  <c r="C7" i="3"/>
  <c r="X6" i="3"/>
  <c r="W6" i="3"/>
  <c r="V6" i="3"/>
  <c r="U6" i="3"/>
  <c r="T6" i="3"/>
  <c r="S6" i="3"/>
  <c r="R6" i="3"/>
  <c r="Q6" i="3"/>
  <c r="P6" i="3"/>
  <c r="N6" i="3"/>
  <c r="J6" i="3"/>
  <c r="H6" i="3"/>
  <c r="G6" i="3"/>
  <c r="F6" i="3"/>
  <c r="E6" i="3"/>
  <c r="C6" i="3"/>
  <c r="X5" i="3"/>
  <c r="W5" i="3"/>
  <c r="V5" i="3"/>
  <c r="U5" i="3"/>
  <c r="T5" i="3"/>
  <c r="S5" i="3"/>
  <c r="R5" i="3"/>
  <c r="Q5" i="3"/>
  <c r="P5" i="3"/>
  <c r="N5" i="3"/>
  <c r="J5" i="3"/>
  <c r="H5" i="3"/>
  <c r="G5" i="3"/>
  <c r="F5" i="3"/>
  <c r="E5" i="3"/>
  <c r="C5" i="3"/>
  <c r="X4" i="3"/>
  <c r="W4" i="3"/>
  <c r="V4" i="3"/>
  <c r="U4" i="3"/>
  <c r="T4" i="3"/>
  <c r="S4" i="3"/>
  <c r="R4" i="3"/>
  <c r="Q4" i="3"/>
  <c r="P4" i="3"/>
  <c r="N4" i="3"/>
  <c r="J4" i="3"/>
  <c r="H4" i="3"/>
  <c r="G4" i="3"/>
  <c r="F4" i="3"/>
  <c r="E4" i="3"/>
  <c r="C4" i="3"/>
  <c r="G3" i="4"/>
  <c r="C3" i="4"/>
  <c r="X3" i="3"/>
  <c r="W3" i="3"/>
  <c r="V3" i="3"/>
  <c r="U3" i="3"/>
  <c r="T3" i="3"/>
  <c r="S3" i="3"/>
  <c r="R3" i="3"/>
  <c r="Q3" i="3"/>
  <c r="P3" i="3"/>
  <c r="N3" i="3"/>
  <c r="J3" i="3"/>
  <c r="H3" i="3"/>
  <c r="G3" i="3"/>
  <c r="F3" i="3"/>
  <c r="E3" i="3"/>
  <c r="C3" i="3"/>
  <c r="F3" i="2"/>
  <c r="C3" i="2"/>
  <c r="G3" i="2" s="1"/>
  <c r="A1" i="3"/>
  <c r="Y1" i="3"/>
  <c r="A1" i="2"/>
  <c r="G1" i="2"/>
  <c r="V1" i="1"/>
  <c r="A1" i="1"/>
  <c r="A1" i="5"/>
  <c r="G1" i="5"/>
  <c r="A1" i="4"/>
  <c r="H1" i="4"/>
  <c r="H3" i="4" l="1"/>
  <c r="Y16" i="3"/>
  <c r="Y19" i="3"/>
  <c r="Y40" i="3"/>
  <c r="Y36" i="3"/>
  <c r="Y4" i="3"/>
  <c r="Y24" i="3"/>
  <c r="Y32" i="3"/>
  <c r="Y20" i="3"/>
  <c r="Y28" i="3"/>
  <c r="Y44" i="3"/>
  <c r="Y17" i="3"/>
  <c r="Y18" i="3"/>
  <c r="Y22" i="3"/>
  <c r="Y25" i="3"/>
  <c r="Y26" i="3"/>
  <c r="Y27" i="3"/>
  <c r="Y29" i="3"/>
  <c r="Y30" i="3"/>
  <c r="Y31" i="3"/>
  <c r="Y21" i="3"/>
  <c r="Y38" i="3"/>
  <c r="Y39" i="3"/>
  <c r="Y34" i="3"/>
  <c r="Y35" i="3"/>
  <c r="Y3" i="3"/>
  <c r="Y5" i="3"/>
  <c r="Y6" i="3"/>
  <c r="Y7" i="3"/>
  <c r="Y9" i="3"/>
  <c r="Y10" i="3"/>
  <c r="Y11" i="3"/>
  <c r="Y37" i="3"/>
  <c r="Y42" i="3"/>
  <c r="Y43" i="3"/>
  <c r="Y8" i="3"/>
  <c r="Y23" i="3"/>
  <c r="Y33" i="3"/>
  <c r="Y13" i="3"/>
  <c r="Y14" i="3"/>
  <c r="Y15" i="3"/>
  <c r="Y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Hughes</author>
  </authors>
  <commentList>
    <comment ref="R4" authorId="0" shapeId="0" xr:uid="{B939D888-BAC4-4AB0-8C57-E8A5BE6EA361}">
      <text>
        <r>
          <rPr>
            <b/>
            <sz val="9"/>
            <color indexed="10"/>
            <rFont val="Tahoma"/>
            <family val="2"/>
          </rPr>
          <t>If transaction is/was related to the Coronavirus (COVID-19) pandemic, enter "CORONA".  Otherwise, leave blank.</t>
        </r>
      </text>
    </comment>
  </commentList>
</comments>
</file>

<file path=xl/sharedStrings.xml><?xml version="1.0" encoding="utf-8"?>
<sst xmlns="http://schemas.openxmlformats.org/spreadsheetml/2006/main" count="475" uniqueCount="256">
  <si>
    <t xml:space="preserve">      42</t>
  </si>
  <si>
    <t>000000340208</t>
  </si>
  <si>
    <t xml:space="preserve">DATALOAD        120080324                                                                                                                           </t>
  </si>
  <si>
    <t xml:space="preserve">DATALOAD        2 JJV        000000020000    Reclass NCAT Cont Stud PC000136C  G134211134211      234510                                            </t>
  </si>
  <si>
    <t xml:space="preserve">DATALOAD        2 JJV        000000020000    Reclass NCAT Cont Stud PC000136D  G110044110044      234510                                            </t>
  </si>
  <si>
    <t xml:space="preserve">DATALOAD        2 JJV        000000007727    Reclass Fisher Sci Alt PC000139C  G134211134211      201710                                            </t>
  </si>
  <si>
    <t xml:space="preserve">DATALOAD        2 JJV        000000007727    Reclass Fisher Sci Alt PC000139D  G110044110044      201710                                            </t>
  </si>
  <si>
    <t xml:space="preserve">DATALOAD        2 JJV        000000011356    Reclass Fisher Sci Alt PC000163C  G134211134211      201710                                            </t>
  </si>
  <si>
    <t xml:space="preserve">DATALOAD        2 JJV        000000011356    Reclass Fisher Sci Alt PC000163D  G110044110044      201710                                            </t>
  </si>
  <si>
    <t xml:space="preserve">DATALOAD        2 JJV        000000006100    Reclass Fisher Sci Alt PC000163C  G134211134211      201710                                            </t>
  </si>
  <si>
    <t xml:space="preserve">DATALOAD        2 JJV        000000006100    Reclass Fisher Sci Alt PC000163D  G110044110044      201710                                            </t>
  </si>
  <si>
    <t xml:space="preserve">DATALOAD        2 JJV        000000001250              Reclass PRT J00018673C  G121538121538      234330                                            </t>
  </si>
  <si>
    <t xml:space="preserve">DATALOAD        2 JJV        000000001250              Reclass PRT J00018673D  G110044110044      234330                                            </t>
  </si>
  <si>
    <t xml:space="preserve">DATALOAD        2 JJV        000000002600 Reclass Fisher Sci CSR PC000124   C  G121538121538      201710                                            </t>
  </si>
  <si>
    <t xml:space="preserve">DATALOAD        2 JJV        000000002600 Reclass Fisher Sci CSR PC000124   D  G110044110044      201710                                            </t>
  </si>
  <si>
    <t xml:space="preserve">DATALOAD        2 JJV        000000020100       Reclass Lowes# 0387 PC000136C  G121538121538      201110                                            </t>
  </si>
  <si>
    <t xml:space="preserve">DATALOAD        2 JJV        000000020100       Reclass Lowes# 0387 PC000136D  G110044110044      201110                                            </t>
  </si>
  <si>
    <t xml:space="preserve">DATALOAD        2 JJV        000000003269      Reclass Parke Rublee I0063575C  G121538121538      203270                                            </t>
  </si>
  <si>
    <t xml:space="preserve">DATALOAD        2 JJV        000000003269      Reclass Parke Rublee I0063575D  G110044110044      203270                                            </t>
  </si>
  <si>
    <t xml:space="preserve">DATALOAD        2 JJV        000000013970    Reclass Integrated DNA PC000179C  G121538121538      201710                                            </t>
  </si>
  <si>
    <t xml:space="preserve">DATALOAD        2 JJV        000000013970    Reclass Integrated DNA PC000179D  G110044110044      201710                                            </t>
  </si>
  <si>
    <t xml:space="preserve">DATALOAD        2 JJV        000000000546  Reclass Fedex paybyphone PC000198C  G121538121538      234210                                            </t>
  </si>
  <si>
    <t xml:space="preserve">DATALOAD        2 JJV        000000000546  Reclass Fedex paybyphone PC000198D  G110044110044      234210                                            </t>
  </si>
  <si>
    <t xml:space="preserve">DATALOAD        2 JJV        000000004480    Reclass Integrated DNA PC000198C  G121538121538      201710                                            </t>
  </si>
  <si>
    <t xml:space="preserve">DATALOAD        2 JJV        000000004480    Reclass Integrated DNA PC000198D  G110044110044      201710                                            </t>
  </si>
  <si>
    <t xml:space="preserve">DATALOAD        2 JJV        000000005403          Reclass Petsmart PC000198C  G121538121538      201710                                            </t>
  </si>
  <si>
    <t xml:space="preserve">DATALOAD        2 JJV        000000005403          Reclass Petsmart PC000198D  G110044110044      201710                                            </t>
  </si>
  <si>
    <t xml:space="preserve">DATALOAD        2 JJV        000000001838       Reclass Staples Bus PC000216C  G121538121538      201110                                            </t>
  </si>
  <si>
    <t xml:space="preserve">DATALOAD        2 JJV        000000001838       Reclass Staples Bus PC000216D  G110044110044      201110                                            </t>
  </si>
  <si>
    <t xml:space="preserve">DATALOAD        2 JJV        000000030800    Reclass Takara Bio USA PC000216C  G121538121538      201710                                            </t>
  </si>
  <si>
    <t xml:space="preserve">DATALOAD        2 JJV        000000030800    Reclass Takara Bio USA PC000216D  G110044110044      201710                                            </t>
  </si>
  <si>
    <t xml:space="preserve">DATALOAD        2 JJV        000000004998  Reclass Staples 00111914 PC000216C  G121538121538      201110                                            </t>
  </si>
  <si>
    <t xml:space="preserve">DATALOAD        2 JJV        000000004998  Reclass Staples 00111914 PC000216D  G110044110044      201110                                            </t>
  </si>
  <si>
    <t xml:space="preserve">DATALOAD        2 JJV        000000004007        Reclass Enterprise PC000216C  G121538121538      223040                                            </t>
  </si>
  <si>
    <t xml:space="preserve">DATALOAD        2 JJV        000000004007        Reclass Enterprise PC000216D  G110044110044      223040                                            </t>
  </si>
  <si>
    <t xml:space="preserve">DATALOAD        2 JJV        000000001617      Reclass Parke Rublee I0080374C  G121538121538      223170                                            </t>
  </si>
  <si>
    <t xml:space="preserve">DATALOAD        2 JJV        000000001617      Reclass Parke Rublee I0080374D  G110044110044      223170                                            </t>
  </si>
  <si>
    <t xml:space="preserve">DATALOAD        2 JJV        000000004805      Reclass Parke Rublee I0080374C  G121538121538      223040                                            </t>
  </si>
  <si>
    <t xml:space="preserve">DATALOAD        2 JJV        000000004805      Reclass Parke Rublee I0080374D  G110044110044      223040                                            </t>
  </si>
  <si>
    <t xml:space="preserve">DATALOAD        2 JJV        000000003400    Reclass Integrated DNA PC000231C  G121538121538      201710                                            </t>
  </si>
  <si>
    <t xml:space="preserve">DATALOAD        2 JJV        000000003400    Reclass Integrated DNA PC000231D  G110044110044      201710                                            </t>
  </si>
  <si>
    <t xml:space="preserve">DATALOAD        3      42000000340208                                                                                                               </t>
  </si>
  <si>
    <t>CONS_NUM</t>
  </si>
  <si>
    <t>LENGTH</t>
  </si>
  <si>
    <t>SYSTEM_ID</t>
  </si>
  <si>
    <t>DOC_CODE</t>
  </si>
  <si>
    <t>REC_TYPE</t>
  </si>
  <si>
    <t>TRANS_DATE</t>
  </si>
  <si>
    <t>FILLER</t>
  </si>
  <si>
    <t>REASON IF NOT(AUTO)</t>
  </si>
  <si>
    <t>VALID(AUTO)</t>
  </si>
  <si>
    <t>COMMENTS(MANUAL)</t>
  </si>
  <si>
    <t>RUCL_CODE</t>
  </si>
  <si>
    <t>DOC_REF_NUM</t>
  </si>
  <si>
    <t>TRANS_AMT</t>
  </si>
  <si>
    <t>TRANS_DESC</t>
  </si>
  <si>
    <t>DR_CR_IND</t>
  </si>
  <si>
    <t>BANK_CODE</t>
  </si>
  <si>
    <t>COAS_CODE</t>
  </si>
  <si>
    <t>ACCI_CODE</t>
  </si>
  <si>
    <t>FUND_CODE</t>
  </si>
  <si>
    <t>ORGN_CODE</t>
  </si>
  <si>
    <t>ACCT_CODE</t>
  </si>
  <si>
    <t>PROG_CODE</t>
  </si>
  <si>
    <t>ACTV_CODE</t>
  </si>
  <si>
    <t>LOCN_CODE</t>
  </si>
  <si>
    <t>ENCD_NUM</t>
  </si>
  <si>
    <t>ENCD_ITEM_NUM</t>
  </si>
  <si>
    <t>ENCD_SEQ_NUM</t>
  </si>
  <si>
    <t>ENCD_ACTION_IND</t>
  </si>
  <si>
    <t>PRJD_CODE</t>
  </si>
  <si>
    <t>ENCB_TYPE</t>
  </si>
  <si>
    <t>REC_COUNT</t>
  </si>
  <si>
    <t>TRANS_TOT</t>
  </si>
  <si>
    <t>TEXT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</si>
  <si>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</si>
  <si>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</si>
  <si>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</si>
  <si>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</si>
  <si>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</si>
  <si>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</si>
  <si>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</si>
  <si>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</si>
  <si>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</si>
  <si>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</si>
  <si>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</si>
  <si>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</si>
  <si>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</si>
  <si>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</si>
  <si>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</si>
  <si>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</si>
  <si>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</si>
  <si>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</si>
  <si>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</si>
  <si>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</si>
  <si>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</si>
  <si>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</si>
  <si>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</si>
  <si>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</si>
  <si>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</si>
  <si>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</si>
  <si>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</si>
  <si>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</si>
  <si>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</si>
  <si>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</si>
  <si>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</si>
  <si>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</si>
  <si>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</si>
  <si>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</si>
  <si>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CASE DESC</t>
  </si>
  <si>
    <t>FORMNAME</t>
  </si>
  <si>
    <t>ACTION</t>
  </si>
  <si>
    <t>DATATYPE</t>
  </si>
  <si>
    <t>OWNERID</t>
  </si>
  <si>
    <t>sdocnum</t>
  </si>
  <si>
    <t>sTotal</t>
  </si>
  <si>
    <t>sSeq</t>
  </si>
  <si>
    <t>sActv</t>
  </si>
  <si>
    <t>sLoc</t>
  </si>
  <si>
    <t>sProj</t>
  </si>
  <si>
    <t>sPct</t>
  </si>
  <si>
    <t>sNSF</t>
  </si>
  <si>
    <t>sDeposit</t>
  </si>
  <si>
    <t>sEncNum</t>
  </si>
  <si>
    <t>sEncItem</t>
  </si>
  <si>
    <t>sEncSeq</t>
  </si>
  <si>
    <t>sEncAction</t>
  </si>
  <si>
    <t>sDocRef</t>
  </si>
  <si>
    <t>sBudPrd</t>
  </si>
  <si>
    <t>sAcrl</t>
  </si>
  <si>
    <t>sCurr</t>
  </si>
  <si>
    <t>sPoolCOA</t>
  </si>
  <si>
    <t>sPoolFund</t>
  </si>
  <si>
    <t>sGiftDate</t>
  </si>
  <si>
    <t>sNumUnits</t>
  </si>
  <si>
    <t>sText</t>
  </si>
  <si>
    <t>sEncbType</t>
  </si>
  <si>
    <t>35</t>
  </si>
  <si>
    <t>36</t>
  </si>
  <si>
    <t>37</t>
  </si>
  <si>
    <t>38</t>
  </si>
  <si>
    <t>39</t>
  </si>
  <si>
    <t>40</t>
  </si>
  <si>
    <t>DATALOAD</t>
  </si>
  <si>
    <t>Trans Date</t>
  </si>
  <si>
    <t>Prepared by:</t>
  </si>
  <si>
    <t>RUCL</t>
  </si>
  <si>
    <t>Chart</t>
  </si>
  <si>
    <t>Fund</t>
  </si>
  <si>
    <t>Orgn</t>
  </si>
  <si>
    <t xml:space="preserve">Acct </t>
  </si>
  <si>
    <t>Prog</t>
  </si>
  <si>
    <t>Amount</t>
  </si>
  <si>
    <t>D/C</t>
  </si>
  <si>
    <t xml:space="preserve">Description </t>
  </si>
  <si>
    <t>Bank</t>
  </si>
  <si>
    <t>No. of Doc</t>
  </si>
  <si>
    <t>Hash Total:</t>
  </si>
  <si>
    <t>Acci</t>
  </si>
  <si>
    <t>Fupload Load Journal Entry</t>
  </si>
  <si>
    <t>D</t>
  </si>
  <si>
    <t>C</t>
  </si>
  <si>
    <t>G</t>
  </si>
  <si>
    <t>134211</t>
  </si>
  <si>
    <t>201710</t>
  </si>
  <si>
    <t>110044</t>
  </si>
  <si>
    <t>234510</t>
  </si>
  <si>
    <t>121538</t>
  </si>
  <si>
    <t>234330</t>
  </si>
  <si>
    <r>
      <t xml:space="preserve">If you will be debiting a Contract &amp; Grant Fund </t>
    </r>
    <r>
      <rPr>
        <sz val="12"/>
        <color indexed="12"/>
        <rFont val="Arial"/>
        <family val="2"/>
      </rPr>
      <t>(200000-229999</t>
    </r>
    <r>
      <rPr>
        <sz val="12"/>
        <rFont val="Arial"/>
        <family val="2"/>
      </rPr>
      <t>), send request to</t>
    </r>
    <r>
      <rPr>
        <sz val="12"/>
        <color indexed="12"/>
        <rFont val="Arial"/>
        <family val="2"/>
      </rPr>
      <t xml:space="preserve"> C &amp; G</t>
    </r>
    <r>
      <rPr>
        <sz val="12"/>
        <rFont val="Arial"/>
        <family val="2"/>
      </rPr>
      <t>.</t>
    </r>
  </si>
  <si>
    <t>Credit the account that was charged on the original transaction.</t>
  </si>
  <si>
    <t>Debit the account that should have been charged on the original transaction.</t>
  </si>
  <si>
    <t>Fill in "Prepared by:"</t>
  </si>
  <si>
    <t>please use the FUPLOAD template.</t>
  </si>
  <si>
    <t>If you are not an authorized person on the fund being debited, ask an authorized person to e-mail the</t>
  </si>
  <si>
    <t>The word (acct) in parentheses indicates a correction within a fund (i.e., from one account to another account within the same fund).</t>
  </si>
  <si>
    <t>Enter the $ amount to be reclassified.  (cannot be more than the original amount, but can be less than</t>
  </si>
  <si>
    <t>Reclass NCAT Cont Stud PC000138</t>
  </si>
  <si>
    <t xml:space="preserve">Banner Document References may be journal vouchers (such as DL000376, J0018178, PC000216) or  </t>
  </si>
  <si>
    <t>(Note:  FUPLOAD form can be used for Transfer of Funds and Reclassification of Deposits, as well as Reclassification of Expenditures.)</t>
  </si>
  <si>
    <t>Instructions for Filling in the FUPLOAD Template form for Reclassification of Expenditure  entries.</t>
  </si>
  <si>
    <t>Note:  We cannot transfer money from or to a state fund (11XXXX).</t>
  </si>
  <si>
    <t>Note:  We cannot transfer money from an overhead receipt fund (12XXXX) to any other fund, except another overhead</t>
  </si>
  <si>
    <t xml:space="preserve">          receipt fund (12XXXX).</t>
  </si>
  <si>
    <t>Instructions for filling in the FUPLOAD Template for Transfer of Funds</t>
  </si>
  <si>
    <r>
      <t>If you will be debiting a Contract &amp; Grant Fund (</t>
    </r>
    <r>
      <rPr>
        <sz val="11"/>
        <color indexed="18"/>
        <rFont val="Arial"/>
        <family val="2"/>
      </rPr>
      <t>200000-229999</t>
    </r>
    <r>
      <rPr>
        <sz val="11"/>
        <rFont val="Arial"/>
        <family val="2"/>
      </rPr>
      <t xml:space="preserve">), please send request to </t>
    </r>
    <r>
      <rPr>
        <sz val="11"/>
        <color indexed="18"/>
        <rFont val="Arial"/>
        <family val="2"/>
      </rPr>
      <t>Contracts and Grants staff.</t>
    </r>
  </si>
  <si>
    <t>Instructions for Filling in the Reclass Deposit form</t>
  </si>
  <si>
    <t>Complete the Reason or Purpose field (overwrite current wording).</t>
  </si>
  <si>
    <t>Reason or Purpose: To reclassify expenditures to the correct fund.</t>
  </si>
  <si>
    <r>
      <t xml:space="preserve">Kate Smith-- </t>
    </r>
    <r>
      <rPr>
        <b/>
        <sz val="12"/>
        <color rgb="FFFF0000"/>
        <rFont val="Arial"/>
        <family val="2"/>
      </rPr>
      <t>EXAMPLE</t>
    </r>
  </si>
  <si>
    <r>
      <t>Credit the fund that was charged on the original transaction. Use "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>" for credit.</t>
    </r>
  </si>
  <si>
    <t>the original amount).  If a transaction has not posted to Banner, we cannot reclassify it.</t>
  </si>
  <si>
    <r>
      <t>Debit the fund that should have been charged on the original transaction. Use "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>" for debit.</t>
    </r>
  </si>
  <si>
    <t>If you are an authorized person on the fund being debited, e-mail the FUPLOAD form to finmgmt@uncg.edu.</t>
  </si>
  <si>
    <t>FUPLOAD template to finmgmt@uncg.edu.</t>
  </si>
  <si>
    <t>Check to make sure funds are available before requesting the reclassification.</t>
  </si>
  <si>
    <t>Check to make sure funds are available before requesting the transfer.</t>
  </si>
  <si>
    <t>Fill in the "Fund" from which you are transferring monies.  Use Account 423240.  Use "D" for debit.</t>
  </si>
  <si>
    <t xml:space="preserve">       </t>
  </si>
  <si>
    <t>Fill in the "Fund" to which you are transferring monies.  Use Account 413260.  Use "C" for credit.</t>
  </si>
  <si>
    <t>Fill in the $ amount to be transferred.</t>
  </si>
  <si>
    <t xml:space="preserve"> </t>
  </si>
  <si>
    <t>Fill in "Prepared by".</t>
  </si>
  <si>
    <t>Debit the fund that was credited on the original transaction. Use "D" for debit.</t>
  </si>
  <si>
    <t xml:space="preserve">    </t>
  </si>
  <si>
    <t>Debit the account that was credited on the original transaction.</t>
  </si>
  <si>
    <t>Enter the $ amount to be reclassified.  (cannot be more than original amount, but</t>
  </si>
  <si>
    <t>can be less than the original amount).  If a transaction has not posted to Banner, we cannot reclassify it for you.</t>
  </si>
  <si>
    <r>
      <t xml:space="preserve">   </t>
    </r>
    <r>
      <rPr>
        <u/>
        <sz val="12"/>
        <rFont val="Arial"/>
        <family val="2"/>
      </rPr>
      <t xml:space="preserve"> </t>
    </r>
  </si>
  <si>
    <t xml:space="preserve">     </t>
  </si>
  <si>
    <t>The word (acct) in parentheses indicates a correction within a fund (i.e., from one account to another account</t>
  </si>
  <si>
    <t>to another account within the same fund).</t>
  </si>
  <si>
    <r>
      <t xml:space="preserve">   </t>
    </r>
    <r>
      <rPr>
        <u/>
        <sz val="12"/>
        <rFont val="Arial"/>
        <family val="2"/>
      </rPr>
      <t/>
    </r>
  </si>
  <si>
    <t>To reclassify a deposit to a different fund when the account is correct.</t>
  </si>
  <si>
    <t xml:space="preserve">   </t>
  </si>
  <si>
    <t xml:space="preserve"> Banner assisgns an F000XXXX Document Reference for deposits.</t>
  </si>
  <si>
    <t xml:space="preserve">If you are an authorized person on the fund being debited, e-mail the FUPLOAD form to finmgmt@uncg.edu </t>
  </si>
  <si>
    <r>
      <t>Credit the fund that should have been credited on the original transaction. Use "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>" for credit.</t>
    </r>
  </si>
  <si>
    <t>Credit the account that should have been credited on the original transaction.</t>
  </si>
  <si>
    <t xml:space="preserve"> Fill in  "Prepared by".</t>
  </si>
  <si>
    <t>Locate the original transaction on BANNER FGITRND, UNCGenie, or e-print (FYRWFYTD)</t>
  </si>
  <si>
    <t>Use FGIBAVL on BANNER or UNCGenie</t>
  </si>
  <si>
    <t>Enter the description from the original transaction and the Document Ref (from BANNER FGITRND,</t>
  </si>
  <si>
    <t>Note:  You can look on BANNER FGITRND or UNCGenie to see if the entry has been made.  If you don't see it</t>
  </si>
  <si>
    <t xml:space="preserve"> Locate the original transaction on BANNER FGITRND, UNCGenie, or e-print (FYRWFYTD)</t>
  </si>
  <si>
    <t>Enter the description including the Document Reference from BANNER.   Such as:</t>
  </si>
  <si>
    <t>enter "CORONA".  Otherwise, leave blank.</t>
  </si>
  <si>
    <t xml:space="preserve">If you will have more than 8 lines to reclassify, </t>
  </si>
  <si>
    <t>236020</t>
  </si>
  <si>
    <t>221322</t>
  </si>
  <si>
    <t>Rcls I0626818 Fisher Sci 110044</t>
  </si>
  <si>
    <t>Rcls I0626818 Fisher Sci 134211</t>
  </si>
  <si>
    <t>Rcls IJ002143 Fisher Sci 110044</t>
  </si>
  <si>
    <t>Rcls IJ002143 Fisher Sci 134211</t>
  </si>
  <si>
    <t>invoices (such as I0071703 or IJ008904).</t>
  </si>
  <si>
    <t>Example 1:  Rcls F0001780 UNCEXP deposit  (acct)</t>
  </si>
  <si>
    <t xml:space="preserve"> Example 2:  Rcls F0001780 UNCEXP deposit 134086</t>
  </si>
  <si>
    <t xml:space="preserve">                        Rcls F0001780 UNCEXP deposit 134058</t>
  </si>
  <si>
    <t>This will likely leave you little to no characters left since the character field is limited to just 35.</t>
  </si>
  <si>
    <t>If you have more than 8 lines on your journal voucher, please use the FUPLOAD template.</t>
  </si>
  <si>
    <t>PrtRcls J0224315 SprtPrnt 121538</t>
  </si>
  <si>
    <t>PrtRcls J0224315 SprtPrnt 110044</t>
  </si>
  <si>
    <t>Rcls PC004152-00500324 NCAT 110044</t>
  </si>
  <si>
    <t>Rcls PC004152-00500324 NCAT 134211</t>
  </si>
  <si>
    <t xml:space="preserve">PrtRcls PC005263-00500989 110044  </t>
  </si>
  <si>
    <t xml:space="preserve">PrtRcls PC005263-00500989 134211  </t>
  </si>
  <si>
    <t>Rcls PC005632- 00500741 (acct)</t>
  </si>
  <si>
    <t xml:space="preserve">UNCGenie, or FYRWFYTD e-print).  Such as:  Rcls PC004152-00500324 NCAT 110044 </t>
  </si>
  <si>
    <r>
      <t xml:space="preserve">Description cannot exceed 35 character spaces and </t>
    </r>
    <r>
      <rPr>
        <b/>
        <sz val="12"/>
        <rFont val="Arial"/>
        <family val="2"/>
      </rPr>
      <t>MUST include at the end the fund# going to/from.</t>
    </r>
  </si>
  <si>
    <t>For Pcard transactions you must list the PC# first  followed by the TXN# (but not "TXN"), followed by fund being debited/credited.</t>
  </si>
  <si>
    <t>Fill in the description for the transfer.  Such as:  Tr to Tech Tools OH-Lock 123027</t>
  </si>
  <si>
    <t xml:space="preserve">       Tr fr HumanEnviron Sci-Lock 123012</t>
  </si>
  <si>
    <t xml:space="preserve">sActv is for special use only:  If the transaction is/was related to the Coronavirus (COVID-19) pandemic, </t>
  </si>
  <si>
    <t xml:space="preserve">  within a week, call Kathryn Alexander at 336-334-5029 or email at finmgmt@uncg.edu.</t>
  </si>
  <si>
    <r>
      <t>If you want to reclassify</t>
    </r>
    <r>
      <rPr>
        <sz val="12"/>
        <color indexed="10"/>
        <rFont val="Arial"/>
        <family val="2"/>
      </rPr>
      <t xml:space="preserve"> payroll</t>
    </r>
    <r>
      <rPr>
        <sz val="12"/>
        <rFont val="Arial"/>
        <family val="2"/>
      </rPr>
      <t xml:space="preserve"> expenditures, contact</t>
    </r>
    <r>
      <rPr>
        <sz val="12"/>
        <color indexed="10"/>
        <rFont val="Arial"/>
        <family val="2"/>
      </rPr>
      <t xml:space="preserve"> Courtney Pigg, in Payroll at  336-334-3448 or crholder@uncg.edu</t>
    </r>
  </si>
  <si>
    <t xml:space="preserve">  within a week, call Kathryn Alexander 336-334-5029 or email at finmgmt@uncg.edu.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</si>
</sst>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;[Red]0.00"/>
    <numFmt numFmtId="165" formatCode="________"/>
    <numFmt numFmtId="166" formatCode="0.00_);\(0.00\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sz val="8"/>
      <name val="Terminal"/>
      <family val="3"/>
      <charset val="255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indexed="18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9"/>
      <color indexed="10"/>
      <name val="Tahoma"/>
      <family val="2"/>
    </font>
    <font>
      <b/>
      <sz val="10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7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5EA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1"/>
      </right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thick">
        <color indexed="12"/>
      </bottom>
      <diagonal/>
    </border>
    <border>
      <left/>
      <right style="thin">
        <color rgb="FF92D050"/>
      </right>
      <top/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00FF"/>
      </left>
      <right/>
      <top style="thick">
        <color rgb="FF0000FF"/>
      </top>
      <bottom style="thin">
        <color indexed="64"/>
      </bottom>
      <diagonal/>
    </border>
    <border>
      <left/>
      <right/>
      <top style="thick">
        <color rgb="FF0000FF"/>
      </top>
      <bottom style="thin">
        <color indexed="64"/>
      </bottom>
      <diagonal/>
    </border>
    <border>
      <left/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/>
      <top/>
      <bottom/>
      <diagonal/>
    </border>
    <border>
      <left style="thick">
        <color rgb="FF0000FF"/>
      </left>
      <right/>
      <top/>
      <bottom style="thick">
        <color indexed="12"/>
      </bottom>
      <diagonal/>
    </border>
    <border>
      <left/>
      <right style="thick">
        <color rgb="FF0000FF"/>
      </right>
      <top/>
      <bottom style="thick">
        <color indexed="12"/>
      </bottom>
      <diagonal/>
    </border>
    <border>
      <left style="thick">
        <color rgb="FF7030A0"/>
      </left>
      <right/>
      <top style="thick">
        <color rgb="FF7030A0"/>
      </top>
      <bottom style="thin">
        <color indexed="64"/>
      </bottom>
      <diagonal/>
    </border>
    <border>
      <left/>
      <right/>
      <top style="thick">
        <color rgb="FF7030A0"/>
      </top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quotePrefix="1" applyFont="1" applyAlignment="1">
      <alignment vertical="center"/>
    </xf>
    <xf numFmtId="164" fontId="3" fillId="0" borderId="0" xfId="0" quotePrefix="1" applyNumberFormat="1" applyFont="1" applyAlignment="1">
      <alignment vertical="center"/>
    </xf>
    <xf numFmtId="165" fontId="3" fillId="0" borderId="0" xfId="0" quotePrefix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49" fontId="2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0" borderId="0" xfId="0" quotePrefix="1" applyNumberFormat="1" applyFont="1" applyAlignment="1">
      <alignment horizontal="left"/>
    </xf>
    <xf numFmtId="2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10" fillId="2" borderId="0" xfId="0" applyNumberFormat="1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12" fillId="0" borderId="0" xfId="0" applyFont="1"/>
    <xf numFmtId="0" fontId="12" fillId="6" borderId="0" xfId="0" applyFont="1" applyFill="1"/>
    <xf numFmtId="0" fontId="16" fillId="0" borderId="0" xfId="0" applyFont="1"/>
    <xf numFmtId="0" fontId="16" fillId="0" borderId="3" xfId="0" applyFont="1" applyBorder="1"/>
    <xf numFmtId="49" fontId="2" fillId="0" borderId="8" xfId="0" applyNumberFormat="1" applyFont="1" applyBorder="1" applyAlignment="1">
      <alignment horizontal="left"/>
    </xf>
    <xf numFmtId="0" fontId="12" fillId="7" borderId="10" xfId="0" applyFont="1" applyFill="1" applyBorder="1"/>
    <xf numFmtId="49" fontId="2" fillId="0" borderId="10" xfId="0" applyNumberFormat="1" applyFont="1" applyBorder="1" applyAlignment="1">
      <alignment horizontal="left"/>
    </xf>
    <xf numFmtId="2" fontId="2" fillId="0" borderId="10" xfId="1" applyNumberFormat="1" applyFont="1" applyFill="1" applyBorder="1" applyAlignment="1">
      <alignment horizontal="right"/>
    </xf>
    <xf numFmtId="0" fontId="17" fillId="0" borderId="0" xfId="0" applyFont="1"/>
    <xf numFmtId="0" fontId="17" fillId="0" borderId="5" xfId="0" applyFont="1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indent="1"/>
    </xf>
    <xf numFmtId="0" fontId="17" fillId="0" borderId="0" xfId="0" applyFont="1" applyAlignment="1">
      <alignment horizontal="left"/>
    </xf>
    <xf numFmtId="0" fontId="21" fillId="0" borderId="0" xfId="0" applyFont="1"/>
    <xf numFmtId="0" fontId="14" fillId="0" borderId="0" xfId="0" applyFont="1"/>
    <xf numFmtId="0" fontId="17" fillId="0" borderId="13" xfId="0" applyFont="1" applyBorder="1"/>
    <xf numFmtId="49" fontId="2" fillId="0" borderId="15" xfId="0" applyNumberFormat="1" applyFont="1" applyBorder="1" applyAlignment="1">
      <alignment horizontal="left"/>
    </xf>
    <xf numFmtId="0" fontId="12" fillId="7" borderId="17" xfId="0" applyFont="1" applyFill="1" applyBorder="1"/>
    <xf numFmtId="49" fontId="2" fillId="0" borderId="17" xfId="0" applyNumberFormat="1" applyFont="1" applyBorder="1" applyAlignment="1">
      <alignment horizontal="left"/>
    </xf>
    <xf numFmtId="49" fontId="2" fillId="11" borderId="0" xfId="0" applyNumberFormat="1" applyFont="1" applyFill="1" applyAlignment="1">
      <alignment horizontal="left"/>
    </xf>
    <xf numFmtId="0" fontId="12" fillId="11" borderId="7" xfId="0" applyFont="1" applyFill="1" applyBorder="1"/>
    <xf numFmtId="0" fontId="12" fillId="11" borderId="0" xfId="0" applyFont="1" applyFill="1"/>
    <xf numFmtId="0" fontId="0" fillId="11" borderId="0" xfId="0" applyFill="1"/>
    <xf numFmtId="2" fontId="2" fillId="11" borderId="0" xfId="1" applyNumberFormat="1" applyFont="1" applyFill="1" applyBorder="1" applyAlignment="1">
      <alignment horizontal="right"/>
    </xf>
    <xf numFmtId="49" fontId="2" fillId="11" borderId="8" xfId="0" applyNumberFormat="1" applyFont="1" applyFill="1" applyBorder="1"/>
    <xf numFmtId="0" fontId="4" fillId="12" borderId="1" xfId="0" applyFont="1" applyFill="1" applyBorder="1"/>
    <xf numFmtId="14" fontId="4" fillId="12" borderId="1" xfId="0" applyNumberFormat="1" applyFont="1" applyFill="1" applyBorder="1"/>
    <xf numFmtId="49" fontId="4" fillId="12" borderId="1" xfId="0" applyNumberFormat="1" applyFont="1" applyFill="1" applyBorder="1"/>
    <xf numFmtId="49" fontId="4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left" wrapText="1"/>
    </xf>
    <xf numFmtId="49" fontId="2" fillId="13" borderId="0" xfId="0" applyNumberFormat="1" applyFont="1" applyFill="1" applyAlignment="1">
      <alignment horizontal="left"/>
    </xf>
    <xf numFmtId="14" fontId="11" fillId="14" borderId="0" xfId="0" applyNumberFormat="1" applyFont="1" applyFill="1" applyAlignment="1">
      <alignment horizontal="left"/>
    </xf>
    <xf numFmtId="49" fontId="2" fillId="14" borderId="0" xfId="0" applyNumberFormat="1" applyFont="1" applyFill="1" applyAlignment="1">
      <alignment horizontal="left"/>
    </xf>
    <xf numFmtId="166" fontId="2" fillId="14" borderId="0" xfId="0" applyNumberFormat="1" applyFont="1" applyFill="1" applyAlignment="1">
      <alignment horizontal="right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right"/>
    </xf>
    <xf numFmtId="49" fontId="22" fillId="0" borderId="0" xfId="0" applyNumberFormat="1" applyFont="1"/>
    <xf numFmtId="49" fontId="2" fillId="15" borderId="0" xfId="0" quotePrefix="1" applyNumberFormat="1" applyFont="1" applyFill="1" applyAlignment="1">
      <alignment horizontal="left"/>
    </xf>
    <xf numFmtId="0" fontId="28" fillId="10" borderId="0" xfId="0" applyFont="1" applyFill="1"/>
    <xf numFmtId="0" fontId="28" fillId="10" borderId="8" xfId="0" applyFont="1" applyFill="1" applyBorder="1"/>
    <xf numFmtId="0" fontId="17" fillId="15" borderId="0" xfId="0" applyFont="1" applyFill="1"/>
    <xf numFmtId="0" fontId="12" fillId="15" borderId="0" xfId="0" applyFont="1" applyFill="1"/>
    <xf numFmtId="49" fontId="22" fillId="13" borderId="0" xfId="0" applyNumberFormat="1" applyFont="1" applyFill="1" applyAlignment="1">
      <alignment horizontal="left"/>
    </xf>
    <xf numFmtId="49" fontId="22" fillId="16" borderId="0" xfId="0" applyNumberFormat="1" applyFont="1" applyFill="1" applyAlignment="1">
      <alignment horizontal="left"/>
    </xf>
    <xf numFmtId="49" fontId="22" fillId="17" borderId="0" xfId="0" applyNumberFormat="1" applyFont="1" applyFill="1" applyAlignment="1">
      <alignment horizontal="right"/>
    </xf>
    <xf numFmtId="49" fontId="22" fillId="18" borderId="0" xfId="0" applyNumberFormat="1" applyFont="1" applyFill="1" applyAlignment="1">
      <alignment horizontal="right"/>
    </xf>
    <xf numFmtId="164" fontId="22" fillId="19" borderId="0" xfId="1" applyNumberFormat="1" applyFont="1" applyFill="1" applyBorder="1" applyAlignment="1"/>
    <xf numFmtId="0" fontId="17" fillId="13" borderId="0" xfId="0" applyFont="1" applyFill="1"/>
    <xf numFmtId="0" fontId="17" fillId="13" borderId="8" xfId="0" applyFont="1" applyFill="1" applyBorder="1"/>
    <xf numFmtId="0" fontId="17" fillId="17" borderId="0" xfId="0" applyFont="1" applyFill="1"/>
    <xf numFmtId="0" fontId="17" fillId="19" borderId="0" xfId="0" applyFont="1" applyFill="1"/>
    <xf numFmtId="0" fontId="17" fillId="19" borderId="8" xfId="0" applyFont="1" applyFill="1" applyBorder="1"/>
    <xf numFmtId="0" fontId="0" fillId="19" borderId="0" xfId="0" applyFill="1"/>
    <xf numFmtId="0" fontId="17" fillId="20" borderId="0" xfId="0" applyFont="1" applyFill="1"/>
    <xf numFmtId="0" fontId="17" fillId="20" borderId="8" xfId="0" applyFont="1" applyFill="1" applyBorder="1"/>
    <xf numFmtId="49" fontId="17" fillId="20" borderId="0" xfId="0" applyNumberFormat="1" applyFont="1" applyFill="1"/>
    <xf numFmtId="49" fontId="17" fillId="20" borderId="8" xfId="0" applyNumberFormat="1" applyFont="1" applyFill="1" applyBorder="1"/>
    <xf numFmtId="0" fontId="12" fillId="20" borderId="0" xfId="0" applyFont="1" applyFill="1"/>
    <xf numFmtId="0" fontId="22" fillId="20" borderId="0" xfId="0" applyFont="1" applyFill="1"/>
    <xf numFmtId="49" fontId="2" fillId="20" borderId="0" xfId="0" applyNumberFormat="1" applyFont="1" applyFill="1" applyAlignment="1">
      <alignment horizontal="left"/>
    </xf>
    <xf numFmtId="49" fontId="2" fillId="20" borderId="8" xfId="0" applyNumberFormat="1" applyFont="1" applyFill="1" applyBorder="1" applyAlignment="1">
      <alignment horizontal="left"/>
    </xf>
    <xf numFmtId="0" fontId="12" fillId="16" borderId="0" xfId="0" applyFont="1" applyFill="1"/>
    <xf numFmtId="0" fontId="15" fillId="18" borderId="0" xfId="0" applyFont="1" applyFill="1"/>
    <xf numFmtId="0" fontId="12" fillId="21" borderId="0" xfId="0" applyFont="1" applyFill="1"/>
    <xf numFmtId="0" fontId="0" fillId="21" borderId="0" xfId="0" applyFill="1"/>
    <xf numFmtId="49" fontId="2" fillId="21" borderId="0" xfId="0" applyNumberFormat="1" applyFont="1" applyFill="1" applyAlignment="1">
      <alignment horizontal="left"/>
    </xf>
    <xf numFmtId="2" fontId="2" fillId="21" borderId="0" xfId="1" applyNumberFormat="1" applyFont="1" applyFill="1" applyBorder="1" applyAlignment="1">
      <alignment horizontal="right"/>
    </xf>
    <xf numFmtId="0" fontId="0" fillId="20" borderId="0" xfId="0" applyFill="1"/>
    <xf numFmtId="2" fontId="2" fillId="20" borderId="0" xfId="1" applyNumberFormat="1" applyFont="1" applyFill="1" applyBorder="1" applyAlignment="1">
      <alignment horizontal="right"/>
    </xf>
    <xf numFmtId="0" fontId="17" fillId="13" borderId="15" xfId="0" applyFont="1" applyFill="1" applyBorder="1"/>
    <xf numFmtId="0" fontId="17" fillId="19" borderId="15" xfId="0" applyFont="1" applyFill="1" applyBorder="1"/>
    <xf numFmtId="0" fontId="17" fillId="17" borderId="15" xfId="0" applyFont="1" applyFill="1" applyBorder="1"/>
    <xf numFmtId="0" fontId="17" fillId="20" borderId="15" xfId="0" applyFont="1" applyFill="1" applyBorder="1"/>
    <xf numFmtId="0" fontId="17" fillId="16" borderId="0" xfId="0" applyFont="1" applyFill="1"/>
    <xf numFmtId="0" fontId="17" fillId="16" borderId="15" xfId="0" applyFont="1" applyFill="1" applyBorder="1"/>
    <xf numFmtId="0" fontId="21" fillId="18" borderId="0" xfId="0" applyFont="1" applyFill="1"/>
    <xf numFmtId="49" fontId="2" fillId="21" borderId="15" xfId="0" applyNumberFormat="1" applyFont="1" applyFill="1" applyBorder="1" applyAlignment="1">
      <alignment horizontal="left"/>
    </xf>
    <xf numFmtId="0" fontId="12" fillId="21" borderId="17" xfId="0" applyFont="1" applyFill="1" applyBorder="1"/>
    <xf numFmtId="49" fontId="12" fillId="20" borderId="0" xfId="0" quotePrefix="1" applyNumberFormat="1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0" fontId="9" fillId="20" borderId="0" xfId="2" applyFill="1" applyBorder="1" applyAlignment="1" applyProtection="1"/>
    <xf numFmtId="0" fontId="9" fillId="21" borderId="17" xfId="2" applyFill="1" applyBorder="1" applyAlignment="1" applyProtection="1"/>
    <xf numFmtId="0" fontId="0" fillId="21" borderId="17" xfId="0" applyFill="1" applyBorder="1"/>
    <xf numFmtId="2" fontId="2" fillId="21" borderId="17" xfId="1" applyNumberFormat="1" applyFont="1" applyFill="1" applyBorder="1" applyAlignment="1">
      <alignment horizontal="right"/>
    </xf>
    <xf numFmtId="0" fontId="12" fillId="13" borderId="0" xfId="0" applyFont="1" applyFill="1"/>
    <xf numFmtId="49" fontId="2" fillId="17" borderId="0" xfId="0" applyNumberFormat="1" applyFont="1" applyFill="1" applyAlignment="1">
      <alignment horizontal="left"/>
    </xf>
    <xf numFmtId="49" fontId="2" fillId="17" borderId="8" xfId="0" applyNumberFormat="1" applyFont="1" applyFill="1" applyBorder="1" applyAlignment="1">
      <alignment horizontal="left"/>
    </xf>
    <xf numFmtId="0" fontId="12" fillId="19" borderId="0" xfId="0" applyFont="1" applyFill="1"/>
    <xf numFmtId="49" fontId="17" fillId="17" borderId="8" xfId="0" applyNumberFormat="1" applyFont="1" applyFill="1" applyBorder="1" applyAlignment="1">
      <alignment horizontal="left"/>
    </xf>
    <xf numFmtId="49" fontId="2" fillId="18" borderId="8" xfId="0" applyNumberFormat="1" applyFont="1" applyFill="1" applyBorder="1" applyAlignment="1">
      <alignment horizontal="left"/>
    </xf>
    <xf numFmtId="49" fontId="2" fillId="0" borderId="19" xfId="0" applyNumberFormat="1" applyFont="1" applyBorder="1" applyAlignment="1">
      <alignment horizontal="left"/>
    </xf>
    <xf numFmtId="14" fontId="2" fillId="0" borderId="20" xfId="0" applyNumberFormat="1" applyFont="1" applyBorder="1" applyAlignment="1">
      <alignment horizontal="left"/>
    </xf>
    <xf numFmtId="0" fontId="1" fillId="20" borderId="0" xfId="0" applyFont="1" applyFill="1"/>
    <xf numFmtId="0" fontId="4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2" fillId="0" borderId="24" xfId="0" applyNumberFormat="1" applyFont="1" applyBorder="1" applyAlignment="1">
      <alignment horizontal="left"/>
    </xf>
    <xf numFmtId="0" fontId="18" fillId="23" borderId="5" xfId="0" applyFont="1" applyFill="1" applyBorder="1"/>
    <xf numFmtId="49" fontId="18" fillId="23" borderId="5" xfId="0" applyNumberFormat="1" applyFont="1" applyFill="1" applyBorder="1" applyAlignment="1">
      <alignment horizontal="left"/>
    </xf>
    <xf numFmtId="49" fontId="18" fillId="23" borderId="6" xfId="0" applyNumberFormat="1" applyFont="1" applyFill="1" applyBorder="1" applyAlignment="1">
      <alignment horizontal="left"/>
    </xf>
    <xf numFmtId="49" fontId="22" fillId="23" borderId="7" xfId="0" applyNumberFormat="1" applyFont="1" applyFill="1" applyBorder="1" applyAlignment="1">
      <alignment horizontal="left"/>
    </xf>
    <xf numFmtId="49" fontId="2" fillId="23" borderId="0" xfId="0" applyNumberFormat="1" applyFont="1" applyFill="1" applyAlignment="1">
      <alignment horizontal="left"/>
    </xf>
    <xf numFmtId="0" fontId="0" fillId="23" borderId="0" xfId="0" applyFill="1"/>
    <xf numFmtId="49" fontId="2" fillId="23" borderId="0" xfId="0" applyNumberFormat="1" applyFont="1" applyFill="1" applyAlignment="1">
      <alignment horizontal="right"/>
    </xf>
    <xf numFmtId="2" fontId="2" fillId="23" borderId="0" xfId="1" applyNumberFormat="1" applyFont="1" applyFill="1" applyBorder="1" applyAlignment="1">
      <alignment horizontal="right"/>
    </xf>
    <xf numFmtId="49" fontId="2" fillId="23" borderId="8" xfId="0" applyNumberFormat="1" applyFont="1" applyFill="1" applyBorder="1"/>
    <xf numFmtId="49" fontId="2" fillId="23" borderId="7" xfId="0" applyNumberFormat="1" applyFont="1" applyFill="1" applyBorder="1" applyAlignment="1">
      <alignment horizontal="left"/>
    </xf>
    <xf numFmtId="0" fontId="12" fillId="23" borderId="7" xfId="0" applyFont="1" applyFill="1" applyBorder="1"/>
    <xf numFmtId="0" fontId="12" fillId="23" borderId="0" xfId="0" applyFont="1" applyFill="1"/>
    <xf numFmtId="0" fontId="17" fillId="23" borderId="7" xfId="0" applyFont="1" applyFill="1" applyBorder="1" applyAlignment="1">
      <alignment horizontal="center"/>
    </xf>
    <xf numFmtId="49" fontId="2" fillId="23" borderId="8" xfId="0" applyNumberFormat="1" applyFont="1" applyFill="1" applyBorder="1" applyAlignment="1">
      <alignment horizontal="left"/>
    </xf>
    <xf numFmtId="0" fontId="0" fillId="23" borderId="7" xfId="0" applyFill="1" applyBorder="1"/>
    <xf numFmtId="0" fontId="17" fillId="23" borderId="7" xfId="0" applyFont="1" applyFill="1" applyBorder="1"/>
    <xf numFmtId="0" fontId="17" fillId="23" borderId="7" xfId="0" applyFont="1" applyFill="1" applyBorder="1" applyAlignment="1">
      <alignment horizontal="left"/>
    </xf>
    <xf numFmtId="49" fontId="27" fillId="23" borderId="0" xfId="0" applyNumberFormat="1" applyFont="1" applyFill="1" applyAlignment="1">
      <alignment horizontal="left"/>
    </xf>
    <xf numFmtId="0" fontId="27" fillId="23" borderId="0" xfId="0" applyFont="1" applyFill="1" applyAlignment="1">
      <alignment horizontal="left"/>
    </xf>
    <xf numFmtId="49" fontId="2" fillId="23" borderId="24" xfId="0" applyNumberFormat="1" applyFont="1" applyFill="1" applyBorder="1" applyAlignment="1">
      <alignment horizontal="left"/>
    </xf>
    <xf numFmtId="49" fontId="2" fillId="23" borderId="7" xfId="0" applyNumberFormat="1" applyFont="1" applyFill="1" applyBorder="1" applyAlignment="1">
      <alignment horizontal="center"/>
    </xf>
    <xf numFmtId="0" fontId="12" fillId="23" borderId="7" xfId="0" applyFont="1" applyFill="1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12" fillId="23" borderId="9" xfId="0" applyFont="1" applyFill="1" applyBorder="1"/>
    <xf numFmtId="0" fontId="12" fillId="23" borderId="0" xfId="0" applyFont="1" applyFill="1" applyAlignment="1">
      <alignment horizontal="left"/>
    </xf>
    <xf numFmtId="49" fontId="2" fillId="23" borderId="10" xfId="0" applyNumberFormat="1" applyFont="1" applyFill="1" applyBorder="1" applyAlignment="1">
      <alignment horizontal="left"/>
    </xf>
    <xf numFmtId="49" fontId="2" fillId="23" borderId="11" xfId="0" applyNumberFormat="1" applyFont="1" applyFill="1" applyBorder="1" applyAlignment="1">
      <alignment horizontal="left"/>
    </xf>
    <xf numFmtId="0" fontId="12" fillId="23" borderId="10" xfId="0" applyFont="1" applyFill="1" applyBorder="1"/>
    <xf numFmtId="0" fontId="17" fillId="23" borderId="5" xfId="0" applyFont="1" applyFill="1" applyBorder="1"/>
    <xf numFmtId="0" fontId="12" fillId="23" borderId="2" xfId="0" applyFont="1" applyFill="1" applyBorder="1"/>
    <xf numFmtId="49" fontId="12" fillId="23" borderId="0" xfId="0" applyNumberFormat="1" applyFont="1" applyFill="1" applyAlignment="1">
      <alignment horizontal="left"/>
    </xf>
    <xf numFmtId="0" fontId="0" fillId="23" borderId="25" xfId="0" applyFill="1" applyBorder="1"/>
    <xf numFmtId="0" fontId="17" fillId="23" borderId="0" xfId="0" applyFont="1" applyFill="1"/>
    <xf numFmtId="0" fontId="13" fillId="23" borderId="0" xfId="0" applyFont="1" applyFill="1"/>
    <xf numFmtId="0" fontId="14" fillId="23" borderId="0" xfId="0" applyFont="1" applyFill="1"/>
    <xf numFmtId="0" fontId="12" fillId="23" borderId="0" xfId="0" quotePrefix="1" applyFont="1" applyFill="1" applyAlignment="1">
      <alignment horizontal="left"/>
    </xf>
    <xf numFmtId="0" fontId="0" fillId="15" borderId="0" xfId="0" applyFill="1"/>
    <xf numFmtId="49" fontId="2" fillId="15" borderId="0" xfId="0" applyNumberFormat="1" applyFont="1" applyFill="1" applyAlignment="1">
      <alignment horizontal="left"/>
    </xf>
    <xf numFmtId="2" fontId="2" fillId="15" borderId="0" xfId="1" applyNumberFormat="1" applyFont="1" applyFill="1" applyBorder="1" applyAlignment="1">
      <alignment horizontal="right"/>
    </xf>
    <xf numFmtId="49" fontId="2" fillId="23" borderId="12" xfId="0" applyNumberFormat="1" applyFont="1" applyFill="1" applyBorder="1" applyAlignment="1">
      <alignment horizontal="right"/>
    </xf>
    <xf numFmtId="49" fontId="2" fillId="23" borderId="12" xfId="0" applyNumberFormat="1" applyFont="1" applyFill="1" applyBorder="1" applyAlignment="1">
      <alignment horizontal="left"/>
    </xf>
    <xf numFmtId="2" fontId="2" fillId="23" borderId="12" xfId="1" applyNumberFormat="1" applyFont="1" applyFill="1" applyBorder="1" applyAlignment="1">
      <alignment horizontal="right"/>
    </xf>
    <xf numFmtId="0" fontId="0" fillId="23" borderId="29" xfId="0" applyFill="1" applyBorder="1"/>
    <xf numFmtId="49" fontId="2" fillId="23" borderId="20" xfId="0" applyNumberFormat="1" applyFont="1" applyFill="1" applyBorder="1" applyAlignment="1">
      <alignment horizontal="left"/>
    </xf>
    <xf numFmtId="0" fontId="27" fillId="23" borderId="29" xfId="0" applyFont="1" applyFill="1" applyBorder="1"/>
    <xf numFmtId="0" fontId="23" fillId="23" borderId="29" xfId="0" applyFont="1" applyFill="1" applyBorder="1"/>
    <xf numFmtId="0" fontId="13" fillId="23" borderId="29" xfId="0" applyFont="1" applyFill="1" applyBorder="1"/>
    <xf numFmtId="0" fontId="24" fillId="23" borderId="29" xfId="0" applyFont="1" applyFill="1" applyBorder="1"/>
    <xf numFmtId="0" fontId="14" fillId="0" borderId="29" xfId="0" applyFont="1" applyBorder="1"/>
    <xf numFmtId="0" fontId="12" fillId="11" borderId="29" xfId="0" applyFont="1" applyFill="1" applyBorder="1"/>
    <xf numFmtId="49" fontId="2" fillId="11" borderId="20" xfId="0" applyNumberFormat="1" applyFont="1" applyFill="1" applyBorder="1" applyAlignment="1">
      <alignment horizontal="left"/>
    </xf>
    <xf numFmtId="0" fontId="17" fillId="23" borderId="29" xfId="0" applyFont="1" applyFill="1" applyBorder="1" applyAlignment="1">
      <alignment horizontal="center"/>
    </xf>
    <xf numFmtId="0" fontId="0" fillId="23" borderId="29" xfId="0" applyFill="1" applyBorder="1" applyAlignment="1">
      <alignment horizontal="center"/>
    </xf>
    <xf numFmtId="0" fontId="12" fillId="23" borderId="29" xfId="0" applyFont="1" applyFill="1" applyBorder="1" applyAlignment="1">
      <alignment horizontal="center"/>
    </xf>
    <xf numFmtId="0" fontId="0" fillId="23" borderId="20" xfId="0" applyFill="1" applyBorder="1"/>
    <xf numFmtId="0" fontId="12" fillId="23" borderId="29" xfId="0" applyFont="1" applyFill="1" applyBorder="1"/>
    <xf numFmtId="0" fontId="12" fillId="23" borderId="29" xfId="0" quotePrefix="1" applyFont="1" applyFill="1" applyBorder="1" applyAlignment="1">
      <alignment horizontal="left"/>
    </xf>
    <xf numFmtId="0" fontId="17" fillId="23" borderId="29" xfId="0" applyFont="1" applyFill="1" applyBorder="1"/>
    <xf numFmtId="0" fontId="17" fillId="0" borderId="29" xfId="0" applyFont="1" applyBorder="1" applyAlignment="1">
      <alignment horizontal="center"/>
    </xf>
    <xf numFmtId="49" fontId="2" fillId="15" borderId="20" xfId="0" applyNumberFormat="1" applyFont="1" applyFill="1" applyBorder="1" applyAlignment="1">
      <alignment horizontal="left"/>
    </xf>
    <xf numFmtId="49" fontId="2" fillId="23" borderId="29" xfId="0" applyNumberFormat="1" applyFont="1" applyFill="1" applyBorder="1" applyAlignment="1">
      <alignment horizontal="left"/>
    </xf>
    <xf numFmtId="49" fontId="2" fillId="20" borderId="20" xfId="0" applyNumberFormat="1" applyFont="1" applyFill="1" applyBorder="1" applyAlignment="1">
      <alignment horizontal="left"/>
    </xf>
    <xf numFmtId="49" fontId="2" fillId="23" borderId="30" xfId="0" applyNumberFormat="1" applyFont="1" applyFill="1" applyBorder="1" applyAlignment="1">
      <alignment horizontal="left"/>
    </xf>
    <xf numFmtId="49" fontId="2" fillId="23" borderId="31" xfId="0" applyNumberFormat="1" applyFont="1" applyFill="1" applyBorder="1" applyAlignment="1">
      <alignment horizontal="left"/>
    </xf>
    <xf numFmtId="0" fontId="17" fillId="23" borderId="14" xfId="0" applyFont="1" applyFill="1" applyBorder="1" applyAlignment="1">
      <alignment horizontal="center"/>
    </xf>
    <xf numFmtId="0" fontId="17" fillId="23" borderId="13" xfId="0" applyFont="1" applyFill="1" applyBorder="1"/>
    <xf numFmtId="49" fontId="2" fillId="23" borderId="15" xfId="0" applyNumberFormat="1" applyFont="1" applyFill="1" applyBorder="1" applyAlignment="1">
      <alignment horizontal="left"/>
    </xf>
    <xf numFmtId="0" fontId="12" fillId="23" borderId="14" xfId="0" applyFont="1" applyFill="1" applyBorder="1" applyAlignment="1">
      <alignment horizontal="center"/>
    </xf>
    <xf numFmtId="0" fontId="12" fillId="23" borderId="14" xfId="0" applyFont="1" applyFill="1" applyBorder="1"/>
    <xf numFmtId="0" fontId="0" fillId="23" borderId="14" xfId="0" applyFill="1" applyBorder="1"/>
    <xf numFmtId="0" fontId="12" fillId="23" borderId="14" xfId="0" quotePrefix="1" applyFont="1" applyFill="1" applyBorder="1" applyAlignment="1">
      <alignment horizontal="left"/>
    </xf>
    <xf numFmtId="0" fontId="1" fillId="23" borderId="14" xfId="0" applyFont="1" applyFill="1" applyBorder="1"/>
    <xf numFmtId="0" fontId="17" fillId="23" borderId="14" xfId="0" applyFont="1" applyFill="1" applyBorder="1"/>
    <xf numFmtId="0" fontId="15" fillId="23" borderId="14" xfId="0" applyFont="1" applyFill="1" applyBorder="1"/>
    <xf numFmtId="49" fontId="2" fillId="23" borderId="14" xfId="0" applyNumberFormat="1" applyFont="1" applyFill="1" applyBorder="1" applyAlignment="1">
      <alignment horizontal="left"/>
    </xf>
    <xf numFmtId="49" fontId="2" fillId="23" borderId="16" xfId="0" applyNumberFormat="1" applyFont="1" applyFill="1" applyBorder="1" applyAlignment="1">
      <alignment horizontal="left"/>
    </xf>
    <xf numFmtId="49" fontId="2" fillId="11" borderId="15" xfId="0" applyNumberFormat="1" applyFont="1" applyFill="1" applyBorder="1" applyAlignment="1">
      <alignment horizontal="left"/>
    </xf>
    <xf numFmtId="0" fontId="17" fillId="23" borderId="15" xfId="0" applyFont="1" applyFill="1" applyBorder="1"/>
    <xf numFmtId="0" fontId="0" fillId="23" borderId="13" xfId="0" applyFill="1" applyBorder="1"/>
    <xf numFmtId="0" fontId="21" fillId="23" borderId="0" xfId="0" applyFont="1" applyFill="1"/>
    <xf numFmtId="0" fontId="21" fillId="23" borderId="15" xfId="0" applyFont="1" applyFill="1" applyBorder="1"/>
    <xf numFmtId="0" fontId="17" fillId="15" borderId="15" xfId="0" applyFont="1" applyFill="1" applyBorder="1"/>
    <xf numFmtId="49" fontId="2" fillId="21" borderId="18" xfId="0" applyNumberFormat="1" applyFont="1" applyFill="1" applyBorder="1" applyAlignment="1">
      <alignment horizontal="left"/>
    </xf>
    <xf numFmtId="0" fontId="14" fillId="23" borderId="4" xfId="0" applyFont="1" applyFill="1" applyBorder="1"/>
    <xf numFmtId="49" fontId="1" fillId="20" borderId="0" xfId="0" quotePrefix="1" applyNumberFormat="1" applyFont="1" applyFill="1" applyAlignment="1">
      <alignment horizontal="left"/>
    </xf>
    <xf numFmtId="49" fontId="1" fillId="16" borderId="0" xfId="0" applyNumberFormat="1" applyFont="1" applyFill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1" fillId="9" borderId="0" xfId="0" applyNumberFormat="1" applyFont="1" applyFill="1" applyAlignment="1">
      <alignment horizontal="left"/>
    </xf>
    <xf numFmtId="49" fontId="1" fillId="17" borderId="0" xfId="0" applyNumberFormat="1" applyFont="1" applyFill="1" applyAlignment="1">
      <alignment horizontal="right"/>
    </xf>
    <xf numFmtId="49" fontId="1" fillId="18" borderId="0" xfId="0" applyNumberFormat="1" applyFont="1" applyFill="1" applyAlignment="1">
      <alignment horizontal="right"/>
    </xf>
    <xf numFmtId="49" fontId="12" fillId="20" borderId="0" xfId="0" applyNumberFormat="1" applyFont="1" applyFill="1" applyAlignment="1">
      <alignment horizontal="left"/>
    </xf>
    <xf numFmtId="0" fontId="33" fillId="10" borderId="0" xfId="0" applyFont="1" applyFill="1"/>
    <xf numFmtId="49" fontId="2" fillId="15" borderId="0" xfId="0" quotePrefix="1" applyNumberFormat="1" applyFont="1" applyFill="1" applyAlignment="1">
      <alignment horizontal="left" wrapText="1"/>
    </xf>
    <xf numFmtId="0" fontId="17" fillId="6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19" fillId="22" borderId="26" xfId="0" applyFont="1" applyFill="1" applyBorder="1" applyAlignment="1">
      <alignment horizontal="center"/>
    </xf>
    <xf numFmtId="0" fontId="19" fillId="22" borderId="27" xfId="0" applyFont="1" applyFill="1" applyBorder="1" applyAlignment="1">
      <alignment horizontal="center"/>
    </xf>
    <xf numFmtId="0" fontId="19" fillId="22" borderId="28" xfId="0" applyFont="1" applyFill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8" borderId="33" xfId="0" applyFont="1" applyFill="1" applyBorder="1" applyAlignment="1">
      <alignment horizontal="center"/>
    </xf>
    <xf numFmtId="0" fontId="19" fillId="8" borderId="34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7D5"/>
      <color rgb="FFFFFF99"/>
      <color rgb="FFFFFFCC"/>
      <color rgb="FFE1E1FF"/>
      <color rgb="FFABFFFF"/>
      <color rgb="FFFFD5EA"/>
      <color rgb="FFFFD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28575</xdr:colOff>
          <xdr:row>0</xdr:row>
          <xdr:rowOff>19050</xdr:rowOff>
        </xdr:from>
        <xdr:to>
          <xdr:col>6</xdr:col>
          <xdr:colOff>933450</xdr:colOff>
          <xdr:row>0</xdr:row>
          <xdr:rowOff>371475</xdr:rowOff>
        </xdr:to>
        <xdr:sp macro="" textlink="">
          <xdr:nvSpPr>
            <xdr:cNvPr id="4097" name="SHOW_CONTROLS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Detail Totals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10</xdr:row>
          <xdr:rowOff>9525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Consolidate Records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</xdr:row>
          <xdr:rowOff>9525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Header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</xdr:row>
          <xdr:rowOff>9525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Detail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8</xdr:row>
          <xdr:rowOff>0</xdr:rowOff>
        </xdr:from>
        <xdr:to>
          <xdr:col>2</xdr:col>
          <xdr:colOff>0</xdr:colOff>
          <xdr:row>9</xdr:row>
          <xdr:rowOff>180975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Text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6</xdr:row>
          <xdr:rowOff>9525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Trailer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Consolidate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14</xdr:row>
          <xdr:rowOff>28575</xdr:rowOff>
        </xdr:from>
        <xdr:to>
          <xdr:col>2</xdr:col>
          <xdr:colOff>0</xdr:colOff>
          <xdr:row>16</xdr:row>
          <xdr:rowOff>9525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Documents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16</xdr:row>
          <xdr:rowOff>28575</xdr:rowOff>
        </xdr:from>
        <xdr:to>
          <xdr:col>2</xdr:col>
          <xdr:colOff>0</xdr:colOff>
          <xdr:row>18</xdr:row>
          <xdr:rowOff>9525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JVCD TO FUPLOAD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Y1383"/>
  <sheetViews>
    <sheetView tabSelected="1" topLeftCell="A26" zoomScaleNormal="100" workbookViewId="0">
      <selection activeCell="AQ43" sqref="AQ43"/>
    </sheetView>
  </sheetViews>
  <sheetFormatPr defaultColWidth="9.140625" defaultRowHeight="11.25" x14ac:dyDescent="0.2"/>
  <cols>
    <col min="1" max="1" width="5.28515625" style="24" customWidth="1"/>
    <col min="2" max="2" width="13.42578125" style="23" hidden="1" customWidth="1"/>
    <col min="3" max="3" width="15.7109375" style="23" hidden="1" customWidth="1"/>
    <col min="4" max="4" width="7" style="23" hidden="1" customWidth="1"/>
    <col min="5" max="5" width="10.42578125" style="23" hidden="1" customWidth="1"/>
    <col min="6" max="6" width="9.28515625" style="23" hidden="1" customWidth="1"/>
    <col min="7" max="7" width="14.140625" style="23" customWidth="1"/>
    <col min="8" max="8" width="9" style="42" customWidth="1"/>
    <col min="9" max="9" width="13.7109375" style="23" hidden="1" customWidth="1"/>
    <col min="10" max="10" width="9.5703125" style="23" hidden="1" customWidth="1"/>
    <col min="11" max="11" width="5.42578125" style="23" customWidth="1"/>
    <col min="12" max="13" width="6.140625" style="23" customWidth="1"/>
    <col min="14" max="15" width="8.7109375" style="23" customWidth="1"/>
    <col min="16" max="16" width="12" style="23" customWidth="1"/>
    <col min="17" max="17" width="14.42578125" style="23" customWidth="1"/>
    <col min="18" max="18" width="10" style="23" customWidth="1"/>
    <col min="19" max="19" width="8.28515625" style="23" hidden="1" customWidth="1"/>
    <col min="20" max="20" width="14.42578125" style="23" hidden="1" customWidth="1"/>
    <col min="21" max="21" width="13.140625" style="23" hidden="1" customWidth="1"/>
    <col min="22" max="22" width="11.7109375" style="24" customWidth="1"/>
    <col min="23" max="23" width="9.85546875" style="23" customWidth="1"/>
    <col min="24" max="24" width="11.85546875" style="23" hidden="1" customWidth="1"/>
    <col min="25" max="25" width="34.5703125" style="23" customWidth="1"/>
    <col min="26" max="26" width="9.140625" style="23" customWidth="1"/>
    <col min="27" max="31" width="11.85546875" style="23" hidden="1" customWidth="1"/>
    <col min="32" max="32" width="15.42578125" style="23" hidden="1" customWidth="1"/>
    <col min="33" max="33" width="11.85546875" style="23" hidden="1" customWidth="1"/>
    <col min="34" max="36" width="13.85546875" style="23" hidden="1" customWidth="1"/>
    <col min="37" max="38" width="12.7109375" style="23" hidden="1" customWidth="1"/>
    <col min="39" max="39" width="11.28515625" style="23" hidden="1" customWidth="1"/>
    <col min="40" max="40" width="11.7109375" style="23" hidden="1" customWidth="1"/>
    <col min="41" max="41" width="14.140625" style="23" hidden="1" customWidth="1"/>
    <col min="42" max="42" width="5.85546875" style="23" customWidth="1"/>
    <col min="43" max="16384" width="9.140625" style="23"/>
  </cols>
  <sheetData>
    <row r="1" spans="1:50" s="22" customFormat="1" ht="35.1" customHeight="1" x14ac:dyDescent="0.25">
      <c r="A1" s="25">
        <f>COUNTA(A4:A7126)</f>
        <v>12</v>
      </c>
      <c r="G1" s="22" t="s">
        <v>81</v>
      </c>
      <c r="H1" s="76" t="s">
        <v>159</v>
      </c>
      <c r="I1" s="77"/>
      <c r="J1" s="77"/>
      <c r="K1" s="76" t="s">
        <v>159</v>
      </c>
      <c r="L1" s="77"/>
      <c r="M1" s="77"/>
      <c r="N1" s="77"/>
      <c r="O1" s="233" t="s">
        <v>188</v>
      </c>
      <c r="P1" s="233"/>
      <c r="Q1" s="77" t="s">
        <v>157</v>
      </c>
      <c r="R1" s="77" t="s">
        <v>91</v>
      </c>
      <c r="S1" s="77" t="s">
        <v>92</v>
      </c>
      <c r="T1" s="77" t="s">
        <v>93</v>
      </c>
      <c r="U1" s="77" t="s">
        <v>94</v>
      </c>
      <c r="V1" s="78">
        <f>SUM(V4:V9972)</f>
        <v>1328.6599999999999</v>
      </c>
      <c r="W1" s="77" t="s">
        <v>145</v>
      </c>
      <c r="X1" s="22" t="s">
        <v>97</v>
      </c>
      <c r="Y1" s="82" t="s">
        <v>189</v>
      </c>
      <c r="AA1" s="22" t="s">
        <v>100</v>
      </c>
      <c r="AB1" s="22" t="s">
        <v>101</v>
      </c>
      <c r="AC1" s="22" t="s">
        <v>102</v>
      </c>
      <c r="AD1" s="22" t="s">
        <v>103</v>
      </c>
      <c r="AE1" s="22" t="s">
        <v>104</v>
      </c>
      <c r="AF1" s="22" t="s">
        <v>105</v>
      </c>
      <c r="AG1" s="22" t="s">
        <v>106</v>
      </c>
      <c r="AH1" s="22" t="s">
        <v>107</v>
      </c>
      <c r="AI1" s="22" t="s">
        <v>108</v>
      </c>
      <c r="AJ1" s="22" t="s">
        <v>137</v>
      </c>
      <c r="AK1" s="22" t="s">
        <v>138</v>
      </c>
      <c r="AL1" s="22" t="s">
        <v>139</v>
      </c>
      <c r="AM1" s="22" t="s">
        <v>140</v>
      </c>
      <c r="AN1" s="22" t="s">
        <v>141</v>
      </c>
      <c r="AO1" s="22" t="s">
        <v>142</v>
      </c>
    </row>
    <row r="2" spans="1:50" s="28" customFormat="1" ht="12.75" hidden="1" customHeight="1" x14ac:dyDescent="0.2">
      <c r="A2" s="27" t="s">
        <v>75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 t="s">
        <v>75</v>
      </c>
      <c r="H2" s="41" t="s">
        <v>76</v>
      </c>
      <c r="I2" s="28" t="s">
        <v>77</v>
      </c>
      <c r="J2" s="28" t="s">
        <v>78</v>
      </c>
      <c r="K2" s="28" t="s">
        <v>79</v>
      </c>
      <c r="L2" s="28" t="s">
        <v>80</v>
      </c>
      <c r="N2" s="28" t="s">
        <v>81</v>
      </c>
      <c r="O2" s="28" t="s">
        <v>82</v>
      </c>
      <c r="P2" s="28" t="s">
        <v>83</v>
      </c>
      <c r="Q2" s="28" t="s">
        <v>84</v>
      </c>
      <c r="R2" s="28" t="s">
        <v>85</v>
      </c>
      <c r="S2" s="28" t="s">
        <v>86</v>
      </c>
      <c r="T2" s="28" t="s">
        <v>87</v>
      </c>
      <c r="U2" s="28" t="s">
        <v>88</v>
      </c>
      <c r="V2" s="27" t="s">
        <v>89</v>
      </c>
      <c r="W2" s="28" t="s">
        <v>90</v>
      </c>
      <c r="X2" s="28" t="s">
        <v>91</v>
      </c>
      <c r="Y2" s="28" t="s">
        <v>92</v>
      </c>
      <c r="Z2" s="28" t="s">
        <v>93</v>
      </c>
      <c r="AA2" s="28" t="s">
        <v>94</v>
      </c>
      <c r="AB2" s="28" t="s">
        <v>95</v>
      </c>
      <c r="AC2" s="28" t="s">
        <v>96</v>
      </c>
      <c r="AD2" s="28" t="s">
        <v>97</v>
      </c>
      <c r="AE2" s="28" t="s">
        <v>98</v>
      </c>
      <c r="AF2" s="28" t="s">
        <v>107</v>
      </c>
      <c r="AG2" s="28" t="s">
        <v>99</v>
      </c>
      <c r="AH2" s="28" t="s">
        <v>100</v>
      </c>
      <c r="AI2" s="28" t="s">
        <v>101</v>
      </c>
      <c r="AJ2" s="28" t="s">
        <v>102</v>
      </c>
      <c r="AK2" s="28" t="s">
        <v>103</v>
      </c>
      <c r="AL2" s="28" t="s">
        <v>104</v>
      </c>
      <c r="AM2" s="28" t="s">
        <v>105</v>
      </c>
      <c r="AN2" s="28" t="s">
        <v>106</v>
      </c>
      <c r="AO2" s="28" t="s">
        <v>108</v>
      </c>
    </row>
    <row r="3" spans="1:50" s="34" customFormat="1" ht="25.5" customHeight="1" x14ac:dyDescent="0.2">
      <c r="A3" s="74" t="s">
        <v>156</v>
      </c>
      <c r="B3" s="33" t="s">
        <v>109</v>
      </c>
      <c r="C3" s="33" t="s">
        <v>110</v>
      </c>
      <c r="D3" s="33" t="s">
        <v>111</v>
      </c>
      <c r="E3" s="33" t="s">
        <v>112</v>
      </c>
      <c r="F3" s="33" t="s">
        <v>113</v>
      </c>
      <c r="G3" s="70" t="s">
        <v>114</v>
      </c>
      <c r="H3" s="71" t="s">
        <v>144</v>
      </c>
      <c r="I3" s="70" t="s">
        <v>115</v>
      </c>
      <c r="J3" s="70" t="s">
        <v>116</v>
      </c>
      <c r="K3" s="70" t="s">
        <v>146</v>
      </c>
      <c r="L3" s="70" t="s">
        <v>147</v>
      </c>
      <c r="M3" s="72" t="s">
        <v>158</v>
      </c>
      <c r="N3" s="70" t="s">
        <v>148</v>
      </c>
      <c r="O3" s="70" t="s">
        <v>149</v>
      </c>
      <c r="P3" s="72" t="s">
        <v>150</v>
      </c>
      <c r="Q3" s="70" t="s">
        <v>151</v>
      </c>
      <c r="R3" s="70" t="s">
        <v>117</v>
      </c>
      <c r="S3" s="70" t="s">
        <v>118</v>
      </c>
      <c r="T3" s="70" t="s">
        <v>119</v>
      </c>
      <c r="U3" s="70" t="s">
        <v>120</v>
      </c>
      <c r="V3" s="70" t="s">
        <v>152</v>
      </c>
      <c r="W3" s="70" t="s">
        <v>153</v>
      </c>
      <c r="X3" s="70" t="s">
        <v>121</v>
      </c>
      <c r="Y3" s="70" t="s">
        <v>154</v>
      </c>
      <c r="Z3" s="70" t="s">
        <v>155</v>
      </c>
      <c r="AA3" s="70" t="s">
        <v>122</v>
      </c>
      <c r="AB3" s="70" t="s">
        <v>123</v>
      </c>
      <c r="AC3" s="70" t="s">
        <v>124</v>
      </c>
      <c r="AD3" s="70" t="s">
        <v>125</v>
      </c>
      <c r="AE3" s="70" t="s">
        <v>126</v>
      </c>
      <c r="AF3" s="70" t="s">
        <v>136</v>
      </c>
      <c r="AG3" s="70" t="s">
        <v>127</v>
      </c>
      <c r="AH3" s="70" t="s">
        <v>128</v>
      </c>
      <c r="AI3" s="70" t="s">
        <v>129</v>
      </c>
      <c r="AJ3" s="70" t="s">
        <v>130</v>
      </c>
      <c r="AK3" s="70" t="s">
        <v>131</v>
      </c>
      <c r="AL3" s="70" t="s">
        <v>132</v>
      </c>
      <c r="AM3" s="70" t="s">
        <v>133</v>
      </c>
      <c r="AN3" s="70" t="s">
        <v>134</v>
      </c>
      <c r="AO3" s="73" t="s">
        <v>135</v>
      </c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customHeight="1" x14ac:dyDescent="0.2">
      <c r="A4" s="138">
        <v>1</v>
      </c>
      <c r="B4" s="32"/>
      <c r="C4" s="32"/>
      <c r="D4" s="32"/>
      <c r="E4" s="32"/>
      <c r="I4" s="29"/>
      <c r="N4" s="87" t="s">
        <v>163</v>
      </c>
      <c r="O4" s="79"/>
      <c r="P4" s="89" t="s">
        <v>166</v>
      </c>
      <c r="Q4" s="79"/>
      <c r="R4" s="80"/>
      <c r="S4" s="79"/>
      <c r="T4" s="79"/>
      <c r="U4" s="79"/>
      <c r="V4" s="91">
        <v>200</v>
      </c>
      <c r="W4" s="227" t="s">
        <v>160</v>
      </c>
      <c r="X4" s="79"/>
      <c r="Y4" s="225" t="s">
        <v>242</v>
      </c>
    </row>
    <row r="5" spans="1:50" ht="15" customHeight="1" x14ac:dyDescent="0.2">
      <c r="A5" s="138">
        <v>1</v>
      </c>
      <c r="B5" s="32"/>
      <c r="C5" s="32"/>
      <c r="D5" s="32"/>
      <c r="E5" s="32"/>
      <c r="I5" s="29"/>
      <c r="N5" s="88" t="s">
        <v>165</v>
      </c>
      <c r="O5" s="79"/>
      <c r="P5" s="90" t="s">
        <v>166</v>
      </c>
      <c r="Q5" s="79"/>
      <c r="R5" s="80"/>
      <c r="S5" s="79"/>
      <c r="T5" s="79"/>
      <c r="U5" s="79"/>
      <c r="V5" s="91">
        <v>200</v>
      </c>
      <c r="W5" s="228" t="s">
        <v>161</v>
      </c>
      <c r="X5" s="79"/>
      <c r="Y5" s="225" t="s">
        <v>243</v>
      </c>
    </row>
    <row r="6" spans="1:50" ht="15" customHeight="1" x14ac:dyDescent="0.2">
      <c r="A6" s="138">
        <v>1</v>
      </c>
      <c r="B6" s="32"/>
      <c r="C6" s="32"/>
      <c r="D6" s="32"/>
      <c r="E6" s="32"/>
      <c r="I6" s="29"/>
      <c r="N6" s="87" t="s">
        <v>163</v>
      </c>
      <c r="O6" s="79"/>
      <c r="P6" s="89" t="s">
        <v>166</v>
      </c>
      <c r="Q6" s="79"/>
      <c r="R6" s="80"/>
      <c r="S6" s="79"/>
      <c r="T6" s="79"/>
      <c r="U6" s="79"/>
      <c r="V6" s="91">
        <v>200</v>
      </c>
      <c r="W6" s="227" t="s">
        <v>160</v>
      </c>
      <c r="X6" s="79"/>
      <c r="Y6" s="225" t="s">
        <v>244</v>
      </c>
    </row>
    <row r="7" spans="1:50" ht="15" customHeight="1" x14ac:dyDescent="0.2">
      <c r="A7" s="138">
        <v>1</v>
      </c>
      <c r="B7" s="32"/>
      <c r="C7" s="32"/>
      <c r="D7" s="32"/>
      <c r="E7" s="32"/>
      <c r="I7" s="29"/>
      <c r="N7" s="88" t="s">
        <v>165</v>
      </c>
      <c r="O7" s="79"/>
      <c r="P7" s="90" t="s">
        <v>166</v>
      </c>
      <c r="Q7" s="79"/>
      <c r="R7" s="80"/>
      <c r="S7" s="79"/>
      <c r="T7" s="79"/>
      <c r="U7" s="79"/>
      <c r="V7" s="91">
        <v>200</v>
      </c>
      <c r="W7" s="228" t="s">
        <v>161</v>
      </c>
      <c r="X7" s="79"/>
      <c r="Y7" s="225" t="s">
        <v>245</v>
      </c>
    </row>
    <row r="8" spans="1:50" ht="15" customHeight="1" x14ac:dyDescent="0.2">
      <c r="A8" s="138">
        <v>1</v>
      </c>
      <c r="B8" s="32"/>
      <c r="C8" s="32"/>
      <c r="D8" s="32"/>
      <c r="E8" s="32"/>
      <c r="I8" s="29"/>
      <c r="N8" s="87" t="s">
        <v>163</v>
      </c>
      <c r="O8" s="79"/>
      <c r="P8" s="229" t="s">
        <v>228</v>
      </c>
      <c r="Q8" s="79"/>
      <c r="R8" s="80"/>
      <c r="S8" s="79"/>
      <c r="T8" s="79"/>
      <c r="U8" s="79"/>
      <c r="V8" s="91">
        <v>77.27</v>
      </c>
      <c r="W8" s="227" t="s">
        <v>160</v>
      </c>
      <c r="X8" s="79"/>
      <c r="Y8" s="225" t="s">
        <v>246</v>
      </c>
    </row>
    <row r="9" spans="1:50" ht="15" customHeight="1" x14ac:dyDescent="0.2">
      <c r="A9" s="138">
        <v>1</v>
      </c>
      <c r="B9" s="32"/>
      <c r="C9" s="32"/>
      <c r="D9" s="32"/>
      <c r="E9" s="32"/>
      <c r="I9" s="29"/>
      <c r="N9" s="226" t="s">
        <v>163</v>
      </c>
      <c r="O9" s="79"/>
      <c r="P9" s="230" t="s">
        <v>229</v>
      </c>
      <c r="Q9" s="79"/>
      <c r="R9" s="80"/>
      <c r="S9" s="79"/>
      <c r="T9" s="79"/>
      <c r="U9" s="79"/>
      <c r="V9" s="91">
        <v>77.27</v>
      </c>
      <c r="W9" s="228" t="s">
        <v>161</v>
      </c>
      <c r="X9" s="79"/>
      <c r="Y9" s="225" t="s">
        <v>246</v>
      </c>
    </row>
    <row r="10" spans="1:50" ht="15" customHeight="1" x14ac:dyDescent="0.2">
      <c r="A10" s="138">
        <v>1</v>
      </c>
      <c r="B10" s="32"/>
      <c r="C10" s="32"/>
      <c r="D10" s="32"/>
      <c r="E10" s="32"/>
      <c r="I10" s="29"/>
      <c r="N10" s="87" t="s">
        <v>163</v>
      </c>
      <c r="O10" s="79"/>
      <c r="P10" s="89" t="s">
        <v>164</v>
      </c>
      <c r="Q10" s="79"/>
      <c r="R10" s="80"/>
      <c r="S10" s="79"/>
      <c r="T10" s="79"/>
      <c r="U10" s="79"/>
      <c r="V10" s="91">
        <v>113.56</v>
      </c>
      <c r="W10" s="227" t="s">
        <v>160</v>
      </c>
      <c r="X10" s="79"/>
      <c r="Y10" s="225" t="s">
        <v>230</v>
      </c>
    </row>
    <row r="11" spans="1:50" ht="15" customHeight="1" x14ac:dyDescent="0.2">
      <c r="A11" s="138">
        <v>1</v>
      </c>
      <c r="B11" s="32"/>
      <c r="C11" s="32"/>
      <c r="D11" s="32"/>
      <c r="E11" s="32"/>
      <c r="I11" s="29"/>
      <c r="N11" s="88" t="s">
        <v>165</v>
      </c>
      <c r="O11" s="79"/>
      <c r="P11" s="90" t="s">
        <v>164</v>
      </c>
      <c r="Q11" s="79"/>
      <c r="R11" s="80"/>
      <c r="S11" s="80"/>
      <c r="T11" s="81"/>
      <c r="U11" s="79"/>
      <c r="V11" s="91">
        <v>113.56</v>
      </c>
      <c r="W11" s="228" t="s">
        <v>161</v>
      </c>
      <c r="X11" s="79"/>
      <c r="Y11" s="225" t="s">
        <v>231</v>
      </c>
    </row>
    <row r="12" spans="1:50" ht="15" customHeight="1" x14ac:dyDescent="0.2">
      <c r="A12" s="138">
        <v>1</v>
      </c>
      <c r="B12" s="32"/>
      <c r="C12" s="32"/>
      <c r="D12" s="32"/>
      <c r="E12" s="32"/>
      <c r="I12" s="29"/>
      <c r="N12" s="87" t="s">
        <v>163</v>
      </c>
      <c r="O12" s="79"/>
      <c r="P12" s="89" t="s">
        <v>164</v>
      </c>
      <c r="Q12" s="79"/>
      <c r="R12" s="80"/>
      <c r="S12" s="79"/>
      <c r="T12" s="79"/>
      <c r="U12" s="79"/>
      <c r="V12" s="91">
        <v>61</v>
      </c>
      <c r="W12" s="227" t="s">
        <v>160</v>
      </c>
      <c r="X12" s="79"/>
      <c r="Y12" s="225" t="s">
        <v>232</v>
      </c>
    </row>
    <row r="13" spans="1:50" ht="15" customHeight="1" x14ac:dyDescent="0.2">
      <c r="A13" s="138">
        <v>1</v>
      </c>
      <c r="B13" s="32"/>
      <c r="C13" s="32"/>
      <c r="D13" s="32"/>
      <c r="E13" s="32"/>
      <c r="I13" s="29"/>
      <c r="N13" s="88" t="s">
        <v>165</v>
      </c>
      <c r="O13" s="79"/>
      <c r="P13" s="90" t="s">
        <v>164</v>
      </c>
      <c r="Q13" s="79"/>
      <c r="R13" s="80"/>
      <c r="S13" s="79"/>
      <c r="T13" s="79"/>
      <c r="U13" s="79"/>
      <c r="V13" s="91">
        <v>61</v>
      </c>
      <c r="W13" s="228" t="s">
        <v>161</v>
      </c>
      <c r="X13" s="79"/>
      <c r="Y13" s="225" t="s">
        <v>233</v>
      </c>
    </row>
    <row r="14" spans="1:50" ht="15" customHeight="1" x14ac:dyDescent="0.2">
      <c r="A14" s="138">
        <v>1</v>
      </c>
      <c r="B14" s="32"/>
      <c r="C14" s="32"/>
      <c r="D14" s="32"/>
      <c r="E14" s="32"/>
      <c r="I14" s="29"/>
      <c r="N14" s="87" t="s">
        <v>167</v>
      </c>
      <c r="O14" s="79"/>
      <c r="P14" s="89" t="s">
        <v>168</v>
      </c>
      <c r="Q14" s="79"/>
      <c r="R14" s="80"/>
      <c r="S14" s="79"/>
      <c r="T14" s="79"/>
      <c r="U14" s="79"/>
      <c r="V14" s="91">
        <v>12.5</v>
      </c>
      <c r="W14" s="227" t="s">
        <v>160</v>
      </c>
      <c r="X14" s="79"/>
      <c r="Y14" s="225" t="s">
        <v>241</v>
      </c>
    </row>
    <row r="15" spans="1:50" ht="15" customHeight="1" x14ac:dyDescent="0.2">
      <c r="A15" s="138">
        <v>1</v>
      </c>
      <c r="B15" s="32"/>
      <c r="C15" s="32"/>
      <c r="D15" s="32"/>
      <c r="E15" s="32"/>
      <c r="I15" s="29"/>
      <c r="N15" s="88" t="s">
        <v>165</v>
      </c>
      <c r="O15" s="79"/>
      <c r="P15" s="90" t="s">
        <v>168</v>
      </c>
      <c r="Q15" s="79"/>
      <c r="R15" s="80"/>
      <c r="S15" s="79"/>
      <c r="T15" s="79"/>
      <c r="U15" s="79"/>
      <c r="V15" s="91">
        <v>12.5</v>
      </c>
      <c r="W15" s="228" t="s">
        <v>161</v>
      </c>
      <c r="X15" s="79"/>
      <c r="Y15" s="225" t="s">
        <v>240</v>
      </c>
    </row>
    <row r="16" spans="1:50" x14ac:dyDescent="0.2">
      <c r="A16" s="23"/>
      <c r="B16" s="32"/>
      <c r="C16" s="32"/>
      <c r="D16" s="32"/>
      <c r="E16" s="32"/>
      <c r="I16" s="29"/>
      <c r="P16" s="26"/>
      <c r="R16" s="26"/>
      <c r="V16" s="31"/>
      <c r="Y16" s="43"/>
    </row>
    <row r="17" spans="1:51" ht="12" thickBot="1" x14ac:dyDescent="0.25">
      <c r="A17" s="23"/>
      <c r="B17" s="32"/>
      <c r="C17" s="32"/>
      <c r="D17" s="32"/>
      <c r="E17" s="32"/>
      <c r="I17" s="29"/>
      <c r="P17" s="26"/>
      <c r="R17" s="26"/>
      <c r="V17" s="31"/>
      <c r="Y17" s="43"/>
    </row>
    <row r="18" spans="1:51" ht="19.5" thickTop="1" thickBot="1" x14ac:dyDescent="0.3">
      <c r="A18" s="23"/>
      <c r="B18" s="32"/>
      <c r="C18" s="32"/>
      <c r="D18" s="32"/>
      <c r="E18" s="32"/>
      <c r="I18" s="29"/>
      <c r="K18" s="224" t="s">
        <v>227</v>
      </c>
      <c r="L18" s="141"/>
      <c r="M18" s="141"/>
      <c r="N18" s="141"/>
      <c r="O18" s="141"/>
      <c r="P18" s="141"/>
      <c r="Q18" s="141" t="s">
        <v>173</v>
      </c>
      <c r="R18" s="141"/>
      <c r="S18" s="141"/>
      <c r="T18" s="141"/>
      <c r="U18" s="142"/>
      <c r="V18" s="142"/>
      <c r="W18" s="142"/>
      <c r="X18" s="142"/>
      <c r="Y18" s="143"/>
      <c r="Z18" s="46"/>
      <c r="AA18" s="47"/>
    </row>
    <row r="19" spans="1:51" ht="13.5" thickTop="1" x14ac:dyDescent="0.2">
      <c r="A19" s="23"/>
      <c r="B19" s="32"/>
      <c r="C19" s="32"/>
      <c r="D19" s="32"/>
      <c r="E19" s="32"/>
      <c r="I19" s="29"/>
      <c r="K19" s="144" t="s">
        <v>179</v>
      </c>
      <c r="L19" s="145"/>
      <c r="M19" s="145"/>
      <c r="N19" s="145"/>
      <c r="O19" s="145"/>
      <c r="P19" s="145"/>
      <c r="Q19" s="146"/>
      <c r="R19" s="147"/>
      <c r="S19" s="145"/>
      <c r="T19" s="145"/>
      <c r="U19" s="145"/>
      <c r="V19" s="148"/>
      <c r="W19" s="145"/>
      <c r="X19" s="145"/>
      <c r="Y19" s="149"/>
    </row>
    <row r="20" spans="1:51" x14ac:dyDescent="0.2">
      <c r="A20" s="23"/>
      <c r="B20" s="32"/>
      <c r="C20" s="32"/>
      <c r="D20" s="32"/>
      <c r="E20" s="32"/>
      <c r="I20" s="29"/>
      <c r="K20" s="150"/>
      <c r="L20" s="145"/>
      <c r="M20" s="145"/>
      <c r="N20" s="145"/>
      <c r="O20" s="145"/>
      <c r="P20" s="147"/>
      <c r="Q20" s="145"/>
      <c r="R20" s="147"/>
      <c r="S20" s="145"/>
      <c r="T20" s="145"/>
      <c r="U20" s="145"/>
      <c r="V20" s="148"/>
      <c r="W20" s="145"/>
      <c r="X20" s="145"/>
      <c r="Y20" s="149"/>
    </row>
    <row r="21" spans="1:51" ht="15" x14ac:dyDescent="0.2">
      <c r="A21" s="23"/>
      <c r="B21" s="32"/>
      <c r="C21" s="32"/>
      <c r="D21" s="32"/>
      <c r="E21" s="32"/>
      <c r="I21" s="29"/>
      <c r="K21" s="151" t="s">
        <v>254</v>
      </c>
      <c r="L21" s="152"/>
      <c r="M21" s="152"/>
      <c r="N21" s="152"/>
      <c r="O21" s="152"/>
      <c r="P21" s="152"/>
      <c r="Q21" s="152"/>
      <c r="R21" s="152"/>
      <c r="S21" s="152"/>
      <c r="T21" s="145"/>
      <c r="U21" s="145"/>
      <c r="V21" s="148"/>
      <c r="W21" s="145"/>
      <c r="X21" s="145"/>
      <c r="Y21" s="149"/>
    </row>
    <row r="22" spans="1:51" ht="15" x14ac:dyDescent="0.2">
      <c r="A22" s="23"/>
      <c r="B22" s="32"/>
      <c r="C22" s="32"/>
      <c r="D22" s="32"/>
      <c r="E22" s="32"/>
      <c r="I22" s="29"/>
      <c r="K22" s="151"/>
      <c r="L22" s="152"/>
      <c r="M22" s="152"/>
      <c r="N22" s="152"/>
      <c r="O22" s="152"/>
      <c r="P22" s="152"/>
      <c r="Q22" s="152"/>
      <c r="R22" s="146"/>
      <c r="S22" s="152"/>
      <c r="T22" s="145"/>
      <c r="U22" s="145"/>
      <c r="V22" s="148"/>
      <c r="W22" s="145"/>
      <c r="X22" s="145"/>
      <c r="Y22" s="149"/>
    </row>
    <row r="23" spans="1:51" ht="15" x14ac:dyDescent="0.2">
      <c r="A23" s="23"/>
      <c r="B23" s="32"/>
      <c r="C23" s="32"/>
      <c r="D23" s="32"/>
      <c r="E23" s="32"/>
      <c r="I23" s="29"/>
      <c r="K23" s="151" t="s">
        <v>169</v>
      </c>
      <c r="L23" s="152"/>
      <c r="M23" s="152"/>
      <c r="N23" s="152"/>
      <c r="O23" s="152"/>
      <c r="P23" s="152"/>
      <c r="Q23" s="152"/>
      <c r="R23" s="152"/>
      <c r="S23" s="152"/>
      <c r="T23" s="145"/>
      <c r="U23" s="145"/>
      <c r="V23" s="148"/>
      <c r="W23" s="145"/>
      <c r="X23" s="145"/>
      <c r="Y23" s="149"/>
    </row>
    <row r="24" spans="1:51" ht="15" x14ac:dyDescent="0.2">
      <c r="A24" s="23"/>
      <c r="B24" s="32"/>
      <c r="C24" s="32"/>
      <c r="D24" s="32"/>
      <c r="E24" s="32"/>
      <c r="I24" s="29"/>
      <c r="K24" s="151"/>
      <c r="L24" s="152"/>
      <c r="M24" s="152"/>
      <c r="N24" s="152"/>
      <c r="O24" s="152"/>
      <c r="P24" s="152"/>
      <c r="Q24" s="152"/>
      <c r="R24" s="152"/>
      <c r="S24" s="152"/>
      <c r="T24" s="145"/>
      <c r="U24" s="145"/>
      <c r="V24" s="148"/>
      <c r="W24" s="145"/>
      <c r="X24" s="145"/>
      <c r="Y24" s="149"/>
    </row>
    <row r="25" spans="1:51" ht="15" x14ac:dyDescent="0.2">
      <c r="A25" s="23"/>
      <c r="B25" s="32"/>
      <c r="C25" s="32"/>
      <c r="D25" s="32"/>
      <c r="E25" s="32"/>
      <c r="I25" s="29"/>
      <c r="K25" s="234" t="s">
        <v>180</v>
      </c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6"/>
    </row>
    <row r="26" spans="1:51" ht="15.75" customHeight="1" x14ac:dyDescent="0.2">
      <c r="A26" s="23"/>
      <c r="B26" s="32"/>
      <c r="C26" s="32"/>
      <c r="D26" s="32"/>
      <c r="E26" s="32"/>
      <c r="I26" s="29"/>
      <c r="K26" s="65" t="s">
        <v>187</v>
      </c>
      <c r="L26" s="66"/>
      <c r="M26" s="66"/>
      <c r="N26" s="66"/>
      <c r="O26" s="66"/>
      <c r="P26" s="66"/>
      <c r="Q26" s="66"/>
      <c r="R26" s="67"/>
      <c r="S26" s="66"/>
      <c r="T26" s="64"/>
      <c r="U26" s="64"/>
      <c r="V26" s="68"/>
      <c r="W26" s="64"/>
      <c r="X26" s="64"/>
      <c r="Y26" s="69"/>
    </row>
    <row r="27" spans="1:51" ht="15.75" customHeight="1" x14ac:dyDescent="0.25">
      <c r="A27" s="23"/>
      <c r="B27" s="32"/>
      <c r="C27" s="32"/>
      <c r="D27" s="32"/>
      <c r="E27" s="32"/>
      <c r="I27" s="29"/>
      <c r="K27" s="153">
        <v>1</v>
      </c>
      <c r="L27" s="152" t="s">
        <v>220</v>
      </c>
      <c r="M27" s="152"/>
      <c r="N27" s="152"/>
      <c r="O27" s="152"/>
      <c r="P27" s="152"/>
      <c r="Q27" s="152"/>
      <c r="R27" s="152"/>
      <c r="S27" s="152"/>
      <c r="T27" s="145"/>
      <c r="U27" s="145"/>
      <c r="V27" s="148"/>
      <c r="W27" s="145"/>
      <c r="X27" s="145"/>
      <c r="Y27" s="149"/>
      <c r="AP27" s="54"/>
      <c r="AQ27" s="54"/>
      <c r="AR27" s="54"/>
      <c r="AS27" s="54"/>
      <c r="AT27" s="54"/>
      <c r="AU27" s="54"/>
      <c r="AV27" s="54"/>
      <c r="AW27" s="54"/>
      <c r="AX27" s="54"/>
      <c r="AY27"/>
    </row>
    <row r="28" spans="1:51" ht="15.75" customHeight="1" x14ac:dyDescent="0.2">
      <c r="A28" s="23"/>
      <c r="B28" s="32"/>
      <c r="C28" s="32"/>
      <c r="D28" s="32"/>
      <c r="E28" s="32"/>
      <c r="I28" s="29"/>
      <c r="K28" s="151"/>
      <c r="L28" s="152"/>
      <c r="M28" s="152"/>
      <c r="N28" s="152"/>
      <c r="O28" s="152"/>
      <c r="P28" s="152"/>
      <c r="Q28" s="152"/>
      <c r="R28" s="152"/>
      <c r="S28" s="152"/>
      <c r="T28" s="145"/>
      <c r="U28" s="145"/>
      <c r="V28" s="148"/>
      <c r="W28" s="145"/>
      <c r="X28" s="145"/>
      <c r="Y28" s="149"/>
      <c r="AP28" s="52"/>
      <c r="AQ28" s="52"/>
      <c r="AR28" s="52"/>
      <c r="AS28" s="52"/>
      <c r="AT28" s="52"/>
      <c r="AU28" s="52"/>
      <c r="AV28" s="52"/>
      <c r="AW28"/>
      <c r="AX28" s="52"/>
      <c r="AY28"/>
    </row>
    <row r="29" spans="1:51" ht="15.75" customHeight="1" x14ac:dyDescent="0.25">
      <c r="A29" s="23"/>
      <c r="B29" s="32"/>
      <c r="C29" s="32"/>
      <c r="D29" s="32"/>
      <c r="E29" s="32"/>
      <c r="I29" s="29"/>
      <c r="K29" s="153">
        <v>2</v>
      </c>
      <c r="L29" s="152" t="s">
        <v>195</v>
      </c>
      <c r="M29" s="152"/>
      <c r="N29" s="152"/>
      <c r="O29" s="152"/>
      <c r="P29" s="152"/>
      <c r="Q29" s="152"/>
      <c r="R29" s="146"/>
      <c r="S29" s="152"/>
      <c r="T29" s="145"/>
      <c r="U29" s="145"/>
      <c r="V29" s="148"/>
      <c r="W29" s="145"/>
      <c r="X29" s="145"/>
      <c r="Y29" s="154"/>
      <c r="AP29" s="55"/>
      <c r="AQ29" s="55"/>
      <c r="AR29" s="55"/>
      <c r="AS29" s="55"/>
      <c r="AT29" s="56"/>
      <c r="AU29" s="55"/>
      <c r="AV29" s="55"/>
      <c r="AW29"/>
      <c r="AX29" s="52"/>
      <c r="AY29"/>
    </row>
    <row r="30" spans="1:51" ht="15.75" customHeight="1" x14ac:dyDescent="0.25">
      <c r="A30" s="23"/>
      <c r="B30" s="32"/>
      <c r="C30" s="32"/>
      <c r="D30" s="32"/>
      <c r="E30" s="32"/>
      <c r="I30" s="29"/>
      <c r="K30" s="155"/>
      <c r="L30" s="152" t="s">
        <v>221</v>
      </c>
      <c r="M30" s="152"/>
      <c r="N30" s="152"/>
      <c r="O30" s="146"/>
      <c r="P30" s="146"/>
      <c r="Q30" s="152"/>
      <c r="R30" s="152"/>
      <c r="S30" s="152"/>
      <c r="T30" s="145"/>
      <c r="U30" s="145"/>
      <c r="V30" s="148"/>
      <c r="W30" s="145"/>
      <c r="X30" s="145"/>
      <c r="Y30" s="154"/>
      <c r="AP30" s="55"/>
      <c r="AQ30"/>
      <c r="AR30"/>
      <c r="AS30"/>
      <c r="AT30"/>
      <c r="AU30"/>
      <c r="AV30"/>
      <c r="AW30"/>
      <c r="AX30"/>
      <c r="AY30"/>
    </row>
    <row r="31" spans="1:51" ht="15.75" customHeight="1" x14ac:dyDescent="0.2">
      <c r="A31" s="23"/>
      <c r="B31" s="32"/>
      <c r="C31" s="32"/>
      <c r="D31" s="32"/>
      <c r="E31" s="32"/>
      <c r="I31" s="29"/>
      <c r="K31" s="151"/>
      <c r="L31" s="152"/>
      <c r="M31" s="152"/>
      <c r="N31" s="152"/>
      <c r="O31" s="152"/>
      <c r="P31" s="152"/>
      <c r="Q31" s="152"/>
      <c r="R31" s="146"/>
      <c r="S31" s="152"/>
      <c r="T31" s="145"/>
      <c r="U31" s="145"/>
      <c r="V31" s="148"/>
      <c r="W31" s="145"/>
      <c r="X31" s="145"/>
      <c r="Y31" s="154"/>
      <c r="AP31" s="52"/>
      <c r="AQ31" s="52"/>
      <c r="AR31" s="52"/>
      <c r="AS31" s="52"/>
      <c r="AT31" s="52"/>
      <c r="AU31" s="52"/>
      <c r="AV31" s="52"/>
      <c r="AW31" s="52"/>
      <c r="AX31" s="52"/>
      <c r="AY31"/>
    </row>
    <row r="32" spans="1:51" ht="15.75" customHeight="1" x14ac:dyDescent="0.25">
      <c r="A32" s="23"/>
      <c r="B32" s="32"/>
      <c r="C32" s="32"/>
      <c r="D32" s="32"/>
      <c r="E32" s="32"/>
      <c r="I32" s="29"/>
      <c r="K32" s="153">
        <v>3</v>
      </c>
      <c r="L32" s="129" t="s">
        <v>190</v>
      </c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75"/>
      <c r="X32" s="75"/>
      <c r="Y32" s="93"/>
      <c r="AP32" s="52"/>
      <c r="AQ32" s="52"/>
      <c r="AR32" s="52"/>
      <c r="AS32" s="52"/>
      <c r="AT32" s="52"/>
      <c r="AU32" s="52"/>
      <c r="AV32" s="52"/>
      <c r="AW32"/>
      <c r="AX32" s="52"/>
      <c r="AY32"/>
    </row>
    <row r="33" spans="1:51" ht="15.75" customHeight="1" x14ac:dyDescent="0.2">
      <c r="A33" s="23"/>
      <c r="B33" s="32"/>
      <c r="C33" s="32"/>
      <c r="D33" s="32"/>
      <c r="E33" s="32"/>
      <c r="I33" s="29"/>
      <c r="K33" s="156"/>
      <c r="L33" s="94" t="s">
        <v>170</v>
      </c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130"/>
      <c r="X33" s="130"/>
      <c r="Y33" s="131"/>
      <c r="AP33" s="52"/>
      <c r="AQ33" s="52"/>
      <c r="AR33" s="52"/>
      <c r="AS33" s="52"/>
      <c r="AT33" s="52"/>
      <c r="AU33" s="52"/>
      <c r="AV33" s="52"/>
      <c r="AW33" s="52"/>
      <c r="AX33" s="52"/>
      <c r="AY33"/>
    </row>
    <row r="34" spans="1:51" ht="15.75" customHeight="1" x14ac:dyDescent="0.2">
      <c r="A34" s="23"/>
      <c r="B34" s="32"/>
      <c r="C34" s="32"/>
      <c r="D34" s="32"/>
      <c r="E34" s="32"/>
      <c r="I34" s="29"/>
      <c r="K34" s="156"/>
      <c r="L34" s="139" t="s">
        <v>252</v>
      </c>
      <c r="Y34" s="140"/>
      <c r="AP34"/>
      <c r="AQ34"/>
      <c r="AR34"/>
      <c r="AS34"/>
      <c r="AT34"/>
      <c r="AU34"/>
      <c r="AV34"/>
      <c r="AW34"/>
      <c r="AX34"/>
      <c r="AY34"/>
    </row>
    <row r="35" spans="1:51" ht="15.75" customHeight="1" x14ac:dyDescent="0.2">
      <c r="A35" s="23"/>
      <c r="B35" s="32"/>
      <c r="C35" s="32"/>
      <c r="D35" s="32"/>
      <c r="E35" s="32"/>
      <c r="I35" s="29"/>
      <c r="K35" s="156"/>
      <c r="L35" s="158"/>
      <c r="M35" s="145"/>
      <c r="N35" s="145"/>
      <c r="O35" s="145"/>
      <c r="P35" s="145"/>
      <c r="Q35" s="145"/>
      <c r="R35" s="145"/>
      <c r="S35" s="145"/>
      <c r="T35" s="145"/>
      <c r="U35" s="145"/>
      <c r="V35" s="159" t="s">
        <v>226</v>
      </c>
      <c r="W35" s="145"/>
      <c r="X35" s="145"/>
      <c r="Y35" s="160"/>
      <c r="AP35"/>
      <c r="AQ35"/>
      <c r="AR35"/>
      <c r="AS35"/>
      <c r="AT35"/>
      <c r="AU35"/>
      <c r="AV35"/>
      <c r="AW35"/>
      <c r="AX35"/>
      <c r="AY35"/>
    </row>
    <row r="36" spans="1:51" ht="15.75" customHeight="1" x14ac:dyDescent="0.2">
      <c r="A36" s="23"/>
      <c r="B36" s="32"/>
      <c r="C36" s="32"/>
      <c r="D36" s="32"/>
      <c r="E36" s="32"/>
      <c r="I36" s="29"/>
      <c r="K36" s="156"/>
      <c r="L36" s="95" t="s">
        <v>176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6"/>
      <c r="AP36" s="52"/>
      <c r="AQ36"/>
      <c r="AR36"/>
      <c r="AS36"/>
      <c r="AT36"/>
      <c r="AU36"/>
      <c r="AV36"/>
      <c r="AW36"/>
      <c r="AX36"/>
      <c r="AY36"/>
    </row>
    <row r="37" spans="1:51" ht="15.75" customHeight="1" x14ac:dyDescent="0.2">
      <c r="A37" s="23"/>
      <c r="B37" s="32"/>
      <c r="C37" s="32"/>
      <c r="D37" s="32"/>
      <c r="E37" s="32"/>
      <c r="I37" s="29"/>
      <c r="K37" s="156"/>
      <c r="L37" s="132" t="s">
        <v>191</v>
      </c>
      <c r="M37" s="95"/>
      <c r="N37" s="97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  <c r="AP37" s="57"/>
      <c r="AQ37" s="52"/>
      <c r="AR37" s="52"/>
      <c r="AS37" s="52"/>
      <c r="AT37" s="52"/>
      <c r="AU37" s="52"/>
      <c r="AV37" s="52"/>
      <c r="AW37" s="52"/>
      <c r="AX37" s="52"/>
      <c r="AY37" s="52"/>
    </row>
    <row r="38" spans="1:51" ht="15.75" customHeight="1" x14ac:dyDescent="0.2">
      <c r="A38" s="23"/>
      <c r="B38" s="32"/>
      <c r="C38" s="32"/>
      <c r="D38" s="32"/>
      <c r="E38" s="32"/>
      <c r="I38" s="29"/>
      <c r="K38" s="150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54"/>
      <c r="AP38" s="57"/>
      <c r="AQ38" s="52"/>
      <c r="AR38" s="52"/>
      <c r="AS38" s="52"/>
      <c r="AT38" s="52"/>
      <c r="AU38" s="52"/>
      <c r="AV38" s="52"/>
      <c r="AW38" s="52"/>
      <c r="AX38" s="52"/>
    </row>
    <row r="39" spans="1:51" ht="15.75" customHeight="1" x14ac:dyDescent="0.2">
      <c r="A39" s="23"/>
      <c r="B39" s="32"/>
      <c r="C39" s="32"/>
      <c r="D39" s="32"/>
      <c r="E39" s="32"/>
      <c r="I39" s="29"/>
      <c r="K39" s="153">
        <v>4</v>
      </c>
      <c r="L39" s="98" t="s">
        <v>222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9"/>
      <c r="AP39" s="57"/>
      <c r="AQ39" s="52"/>
      <c r="AR39" s="52"/>
      <c r="AS39" s="52"/>
      <c r="AT39" s="52"/>
      <c r="AU39" s="52"/>
      <c r="AV39" s="52"/>
      <c r="AW39" s="52"/>
      <c r="AX39" s="52"/>
      <c r="AY39" s="52"/>
    </row>
    <row r="40" spans="1:51" ht="15.75" customHeight="1" x14ac:dyDescent="0.2">
      <c r="A40" s="23"/>
      <c r="B40" s="32"/>
      <c r="C40" s="32"/>
      <c r="D40" s="32"/>
      <c r="E40" s="32"/>
      <c r="I40" s="29"/>
      <c r="K40" s="157"/>
      <c r="L40" s="102" t="s">
        <v>247</v>
      </c>
      <c r="M40" s="98"/>
      <c r="N40" s="98"/>
      <c r="O40" s="98"/>
      <c r="P40" s="98"/>
      <c r="Q40" s="98"/>
      <c r="R40" s="98"/>
      <c r="S40" s="98"/>
      <c r="T40" s="98"/>
      <c r="U40" s="98"/>
      <c r="V40" s="123"/>
      <c r="W40" s="100"/>
      <c r="X40" s="100" t="s">
        <v>177</v>
      </c>
      <c r="Y40" s="101"/>
      <c r="AP40" s="57"/>
      <c r="AQ40" s="52"/>
      <c r="AR40" s="52"/>
      <c r="AS40" s="52"/>
      <c r="AT40" s="52"/>
      <c r="AU40" s="52"/>
      <c r="AV40" s="52"/>
      <c r="AW40" s="52"/>
      <c r="AX40"/>
      <c r="AY40" s="52"/>
    </row>
    <row r="41" spans="1:51" ht="15.75" customHeight="1" x14ac:dyDescent="0.25">
      <c r="A41" s="23"/>
      <c r="B41" s="32"/>
      <c r="C41" s="32"/>
      <c r="D41" s="32"/>
      <c r="E41" s="32"/>
      <c r="I41" s="29"/>
      <c r="K41" s="157"/>
      <c r="L41" s="102" t="s">
        <v>248</v>
      </c>
      <c r="M41" s="102"/>
      <c r="N41" s="102"/>
      <c r="O41" s="102"/>
      <c r="P41" s="102"/>
      <c r="Q41" s="98"/>
      <c r="R41" s="98"/>
      <c r="S41" s="98"/>
      <c r="T41" s="98"/>
      <c r="U41" s="98"/>
      <c r="V41" s="98"/>
      <c r="W41" s="98"/>
      <c r="X41" s="98"/>
      <c r="Y41" s="99"/>
      <c r="AP41" s="52"/>
      <c r="AQ41"/>
      <c r="AR41" s="52"/>
      <c r="AS41" s="52"/>
      <c r="AT41" s="52"/>
      <c r="AU41"/>
      <c r="AV41"/>
      <c r="AW41" s="52"/>
      <c r="AX41" s="52"/>
      <c r="AY41" s="52"/>
    </row>
    <row r="42" spans="1:51" ht="15.75" customHeight="1" x14ac:dyDescent="0.2">
      <c r="A42" s="23"/>
      <c r="B42" s="32"/>
      <c r="C42" s="32"/>
      <c r="D42" s="32"/>
      <c r="E42" s="32"/>
      <c r="I42" s="29"/>
      <c r="K42" s="151"/>
      <c r="L42" s="98" t="s">
        <v>178</v>
      </c>
      <c r="M42" s="103"/>
      <c r="N42" s="103"/>
      <c r="O42" s="103"/>
      <c r="P42" s="103"/>
      <c r="Q42" s="98"/>
      <c r="R42" s="98"/>
      <c r="S42" s="98"/>
      <c r="T42" s="98"/>
      <c r="U42" s="98"/>
      <c r="V42" s="98"/>
      <c r="W42" s="98"/>
      <c r="X42" s="98"/>
      <c r="Y42" s="99"/>
      <c r="AP42" s="52"/>
      <c r="AQ42" s="52"/>
      <c r="AR42" s="52"/>
      <c r="AS42" s="52"/>
      <c r="AT42" s="52"/>
      <c r="AU42" s="52"/>
      <c r="AV42" s="52"/>
      <c r="AW42" s="52"/>
      <c r="AX42"/>
      <c r="AY42" s="52"/>
    </row>
    <row r="43" spans="1:51" ht="15.75" customHeight="1" x14ac:dyDescent="0.2">
      <c r="A43" s="23"/>
      <c r="B43" s="32"/>
      <c r="C43" s="32"/>
      <c r="D43" s="32"/>
      <c r="E43" s="32"/>
      <c r="I43" s="29"/>
      <c r="K43" s="150"/>
      <c r="L43" s="231" t="s">
        <v>234</v>
      </c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5"/>
      <c r="AP43" s="57"/>
      <c r="AQ43" s="52"/>
      <c r="AR43" s="52"/>
      <c r="AS43" s="52"/>
      <c r="AT43" s="52"/>
      <c r="AU43" s="52"/>
      <c r="AV43" s="52"/>
      <c r="AW43" s="52"/>
      <c r="AX43" s="52"/>
      <c r="AY43" s="52"/>
    </row>
    <row r="44" spans="1:51" ht="15.75" customHeight="1" x14ac:dyDescent="0.2">
      <c r="A44" s="23"/>
      <c r="B44" s="32"/>
      <c r="C44" s="32"/>
      <c r="D44" s="32"/>
      <c r="E44" s="32"/>
      <c r="I44" s="29"/>
      <c r="K44" s="150"/>
      <c r="L44" s="103" t="s">
        <v>175</v>
      </c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9"/>
      <c r="AP44" s="52"/>
      <c r="AQ44" s="52"/>
      <c r="AR44" s="52"/>
      <c r="AS44" s="52"/>
      <c r="AT44" s="52"/>
      <c r="AU44" s="52"/>
      <c r="AV44" s="52"/>
      <c r="AW44" s="52"/>
      <c r="AX44" s="52"/>
      <c r="AY44" s="52"/>
    </row>
    <row r="45" spans="1:51" ht="15.75" customHeight="1" x14ac:dyDescent="0.2">
      <c r="A45" s="23"/>
      <c r="B45" s="32"/>
      <c r="C45" s="32"/>
      <c r="D45" s="32"/>
      <c r="E45" s="32"/>
      <c r="I45" s="29"/>
      <c r="K45" s="150"/>
      <c r="L45" s="232" t="s">
        <v>249</v>
      </c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4"/>
      <c r="AP45" s="52"/>
      <c r="AQ45" s="52"/>
      <c r="AR45" s="52"/>
      <c r="AS45" s="52"/>
      <c r="AT45" s="52"/>
      <c r="AU45" s="52"/>
      <c r="AV45" s="52"/>
      <c r="AW45" s="52"/>
      <c r="AX45" s="52"/>
      <c r="AY45" s="52"/>
    </row>
    <row r="46" spans="1:51" ht="15.75" customHeight="1" x14ac:dyDescent="0.2">
      <c r="A46" s="23"/>
      <c r="B46" s="32"/>
      <c r="C46" s="32"/>
      <c r="D46" s="32"/>
      <c r="E46" s="32"/>
      <c r="I46" s="29"/>
      <c r="K46" s="150"/>
      <c r="L46" s="232" t="s">
        <v>238</v>
      </c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4"/>
      <c r="AP46" s="52"/>
      <c r="AQ46" s="52"/>
      <c r="AR46" s="52"/>
      <c r="AS46" s="52"/>
      <c r="AT46" s="52"/>
      <c r="AU46" s="52"/>
      <c r="AV46" s="52"/>
      <c r="AW46" s="52"/>
      <c r="AX46" s="52"/>
      <c r="AY46" s="52"/>
    </row>
    <row r="47" spans="1:51" ht="15.75" customHeight="1" x14ac:dyDescent="0.2">
      <c r="A47" s="23"/>
      <c r="B47" s="32"/>
      <c r="C47" s="32"/>
      <c r="D47" s="32"/>
      <c r="E47" s="32"/>
      <c r="I47" s="29"/>
      <c r="K47" s="150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54"/>
      <c r="AP47" s="52"/>
      <c r="AQ47" s="52"/>
      <c r="AR47" s="52"/>
      <c r="AS47"/>
      <c r="AT47" s="52"/>
      <c r="AU47" s="52"/>
      <c r="AV47" s="52"/>
      <c r="AW47" s="52"/>
      <c r="AX47" s="52"/>
      <c r="AY47" s="52"/>
    </row>
    <row r="48" spans="1:51" ht="15.75" customHeight="1" x14ac:dyDescent="0.25">
      <c r="A48" s="23"/>
      <c r="B48" s="32"/>
      <c r="C48" s="32"/>
      <c r="D48" s="32"/>
      <c r="E48" s="32"/>
      <c r="I48" s="29"/>
      <c r="K48" s="153">
        <v>5</v>
      </c>
      <c r="L48" s="106" t="s">
        <v>192</v>
      </c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45"/>
      <c r="Y48" s="133"/>
      <c r="AP48" s="52"/>
      <c r="AQ48" s="52"/>
      <c r="AR48" s="52"/>
      <c r="AS48" s="52"/>
      <c r="AT48" s="52"/>
      <c r="AU48" s="52"/>
      <c r="AV48" s="52"/>
      <c r="AW48" s="52"/>
      <c r="AX48" s="52"/>
      <c r="AY48" s="52"/>
    </row>
    <row r="49" spans="1:51" ht="15.75" customHeight="1" x14ac:dyDescent="0.2">
      <c r="A49" s="23"/>
      <c r="B49" s="32"/>
      <c r="C49" s="32"/>
      <c r="D49" s="32"/>
      <c r="E49" s="32"/>
      <c r="I49" s="29"/>
      <c r="K49" s="161"/>
      <c r="L49" s="107" t="s">
        <v>171</v>
      </c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Y49" s="134"/>
      <c r="AP49" s="57"/>
      <c r="AQ49" s="52"/>
      <c r="AR49" s="52"/>
      <c r="AS49" s="52"/>
      <c r="AT49" s="52"/>
      <c r="AU49" s="52"/>
      <c r="AV49" s="52"/>
      <c r="AW49" s="52"/>
      <c r="AX49" s="52"/>
      <c r="AY49" s="52"/>
    </row>
    <row r="50" spans="1:51" ht="15.75" customHeight="1" x14ac:dyDescent="0.2">
      <c r="A50" s="23"/>
      <c r="B50" s="32"/>
      <c r="C50" s="32"/>
      <c r="D50" s="32"/>
      <c r="E50" s="32"/>
      <c r="I50" s="29"/>
      <c r="K50" s="162"/>
      <c r="L50" s="152"/>
      <c r="M50" s="152"/>
      <c r="N50" s="152"/>
      <c r="O50" s="152"/>
      <c r="P50" s="152"/>
      <c r="Q50" s="152"/>
      <c r="R50" s="152"/>
      <c r="S50" s="152"/>
      <c r="T50" s="145"/>
      <c r="U50" s="145"/>
      <c r="V50" s="148"/>
      <c r="W50" s="145"/>
      <c r="X50" s="145"/>
      <c r="Y50" s="154"/>
      <c r="AP50" s="57"/>
      <c r="AQ50" s="52"/>
      <c r="AR50" s="52"/>
      <c r="AS50" s="52"/>
      <c r="AT50" s="52"/>
      <c r="AU50" s="52"/>
      <c r="AV50" s="52"/>
      <c r="AW50" s="52"/>
      <c r="AX50" s="52"/>
      <c r="AY50" s="52"/>
    </row>
    <row r="51" spans="1:51" ht="15.75" customHeight="1" x14ac:dyDescent="0.2">
      <c r="A51" s="23"/>
      <c r="B51" s="32"/>
      <c r="C51" s="32"/>
      <c r="D51" s="32"/>
      <c r="E51" s="32"/>
      <c r="I51" s="29"/>
      <c r="K51" s="153">
        <v>6</v>
      </c>
      <c r="L51" s="85" t="s">
        <v>172</v>
      </c>
      <c r="M51" s="86"/>
      <c r="N51" s="86"/>
      <c r="O51" s="146"/>
      <c r="P51" s="146"/>
      <c r="Q51" s="152"/>
      <c r="R51" s="152"/>
      <c r="S51" s="152"/>
      <c r="T51" s="145"/>
      <c r="U51" s="145"/>
      <c r="V51" s="148"/>
      <c r="W51" s="145"/>
      <c r="X51" s="145"/>
      <c r="Y51" s="154"/>
      <c r="AP51" s="52"/>
      <c r="AQ51" s="52"/>
      <c r="AR51" s="52"/>
      <c r="AS51" s="52"/>
      <c r="AT51" s="52"/>
      <c r="AU51" s="52"/>
      <c r="AV51" s="52"/>
      <c r="AW51" s="52"/>
      <c r="AX51" s="52"/>
      <c r="AY51" s="52"/>
    </row>
    <row r="52" spans="1:51" ht="15.75" customHeight="1" x14ac:dyDescent="0.2">
      <c r="A52" s="23"/>
      <c r="B52" s="32"/>
      <c r="C52" s="32"/>
      <c r="D52" s="32"/>
      <c r="E52" s="32"/>
      <c r="I52" s="29"/>
      <c r="K52" s="163"/>
      <c r="L52" s="146"/>
      <c r="M52" s="146"/>
      <c r="N52" s="146"/>
      <c r="O52" s="146"/>
      <c r="P52" s="146"/>
      <c r="Q52" s="152"/>
      <c r="R52" s="152"/>
      <c r="S52" s="152"/>
      <c r="T52" s="145"/>
      <c r="U52" s="145"/>
      <c r="V52" s="148"/>
      <c r="W52" s="145"/>
      <c r="X52" s="145"/>
      <c r="Y52" s="154"/>
      <c r="AP52" s="52"/>
      <c r="AQ52" s="52"/>
      <c r="AR52" s="52"/>
      <c r="AS52" s="52"/>
      <c r="AT52" s="52"/>
      <c r="AU52" s="52"/>
      <c r="AV52" s="52"/>
      <c r="AW52" s="52"/>
      <c r="AX52" s="52"/>
      <c r="AY52" s="52"/>
    </row>
    <row r="53" spans="1:51" ht="15.75" customHeight="1" x14ac:dyDescent="0.2">
      <c r="A53" s="23"/>
      <c r="B53" s="32"/>
      <c r="C53" s="32"/>
      <c r="D53" s="32"/>
      <c r="E53" s="32"/>
      <c r="I53" s="29"/>
      <c r="K53" s="153">
        <v>7</v>
      </c>
      <c r="L53" s="44" t="s">
        <v>193</v>
      </c>
      <c r="M53" s="44"/>
      <c r="N53" s="44"/>
      <c r="O53" s="44"/>
      <c r="P53" s="44"/>
      <c r="Q53" s="44"/>
      <c r="R53" s="44"/>
      <c r="S53" s="44"/>
      <c r="V53" s="31"/>
      <c r="Y53" s="48"/>
      <c r="AP53" s="52"/>
      <c r="AQ53" s="52"/>
      <c r="AR53" s="52"/>
      <c r="AS53" s="52"/>
      <c r="AT53" s="52"/>
      <c r="AU53" s="52"/>
      <c r="AV53" s="52"/>
      <c r="AW53" s="52"/>
      <c r="AX53" s="52"/>
      <c r="AY53" s="52"/>
    </row>
    <row r="54" spans="1:51" ht="15.75" customHeight="1" x14ac:dyDescent="0.2">
      <c r="A54" s="23"/>
      <c r="B54" s="32"/>
      <c r="C54" s="32"/>
      <c r="D54" s="32"/>
      <c r="E54" s="32"/>
      <c r="I54" s="29"/>
      <c r="K54" s="151"/>
      <c r="L54" s="146"/>
      <c r="M54" s="152"/>
      <c r="N54" s="152"/>
      <c r="O54" s="152"/>
      <c r="P54" s="152"/>
      <c r="Q54" s="146"/>
      <c r="R54" s="165"/>
      <c r="S54" s="152"/>
      <c r="T54" s="145"/>
      <c r="U54" s="145"/>
      <c r="V54" s="148"/>
      <c r="W54" s="145"/>
      <c r="X54" s="145"/>
      <c r="Y54" s="154"/>
      <c r="AP54" s="52"/>
      <c r="AQ54" s="52"/>
      <c r="AR54" s="52"/>
      <c r="AS54" s="52"/>
      <c r="AT54" s="52"/>
      <c r="AU54" s="52"/>
      <c r="AV54" s="52"/>
      <c r="AW54" s="52"/>
      <c r="AX54" s="52"/>
      <c r="AY54" s="52"/>
    </row>
    <row r="55" spans="1:51" ht="15.75" customHeight="1" x14ac:dyDescent="0.2">
      <c r="A55" s="23"/>
      <c r="B55" s="32"/>
      <c r="C55" s="32"/>
      <c r="D55" s="32"/>
      <c r="E55" s="32"/>
      <c r="I55" s="29"/>
      <c r="K55" s="150"/>
      <c r="L55" s="152" t="s">
        <v>174</v>
      </c>
      <c r="M55" s="152"/>
      <c r="N55" s="152"/>
      <c r="O55" s="152"/>
      <c r="P55" s="146"/>
      <c r="Q55" s="146"/>
      <c r="R55" s="152"/>
      <c r="S55" s="108"/>
      <c r="T55" s="108"/>
      <c r="U55" s="110"/>
      <c r="V55" s="23"/>
      <c r="W55" s="31"/>
      <c r="Y55" s="48"/>
      <c r="AP55" s="52"/>
      <c r="AQ55" s="52"/>
      <c r="AR55" s="52"/>
      <c r="AS55" s="52"/>
      <c r="AT55" s="52"/>
      <c r="AU55" s="52"/>
      <c r="AV55" s="52"/>
      <c r="AW55" s="52"/>
      <c r="AX55" s="52"/>
      <c r="AY55" s="52"/>
    </row>
    <row r="56" spans="1:51" ht="15.75" customHeight="1" x14ac:dyDescent="0.2">
      <c r="A56" s="23"/>
      <c r="B56" s="32"/>
      <c r="C56" s="32"/>
      <c r="D56" s="32"/>
      <c r="E56" s="32"/>
      <c r="I56" s="29"/>
      <c r="K56" s="150"/>
      <c r="L56" s="152" t="s">
        <v>194</v>
      </c>
      <c r="M56" s="152"/>
      <c r="N56" s="152"/>
      <c r="O56" s="152"/>
      <c r="P56" s="146"/>
      <c r="Q56" s="146"/>
      <c r="R56" s="152"/>
      <c r="S56" s="108"/>
      <c r="T56" s="110"/>
      <c r="U56" s="110"/>
      <c r="V56" s="31"/>
      <c r="Y56" s="48"/>
      <c r="AP56" s="52"/>
      <c r="AQ56" s="52"/>
      <c r="AR56" s="52"/>
      <c r="AS56" s="52"/>
      <c r="AT56" s="52"/>
      <c r="AU56" s="52"/>
      <c r="AV56" s="52"/>
      <c r="AW56" s="52"/>
      <c r="AX56" s="52"/>
      <c r="AY56" s="52"/>
    </row>
    <row r="57" spans="1:51" ht="15.75" customHeight="1" thickBot="1" x14ac:dyDescent="0.25">
      <c r="A57" s="23"/>
      <c r="B57" s="32"/>
      <c r="C57" s="32"/>
      <c r="D57" s="32"/>
      <c r="E57" s="32"/>
      <c r="I57" s="29"/>
      <c r="K57" s="164"/>
      <c r="L57" s="168"/>
      <c r="M57" s="168"/>
      <c r="N57" s="168"/>
      <c r="O57" s="168"/>
      <c r="P57" s="168"/>
      <c r="Q57" s="168"/>
      <c r="R57" s="168"/>
      <c r="S57" s="49"/>
      <c r="T57" s="50"/>
      <c r="U57" s="50"/>
      <c r="V57" s="51"/>
      <c r="W57" s="166"/>
      <c r="X57" s="166"/>
      <c r="Y57" s="167"/>
      <c r="AP57" s="52"/>
      <c r="AQ57" s="52"/>
      <c r="AR57" s="52"/>
      <c r="AS57" s="52"/>
      <c r="AT57" s="52"/>
      <c r="AU57" s="52"/>
      <c r="AV57" s="52"/>
      <c r="AW57" s="52"/>
      <c r="AX57" s="52"/>
      <c r="AY57" s="52"/>
    </row>
    <row r="58" spans="1:51" ht="15.75" customHeight="1" thickTop="1" x14ac:dyDescent="0.2">
      <c r="A58" s="23"/>
      <c r="B58" s="32"/>
      <c r="C58" s="32"/>
      <c r="D58" s="32"/>
      <c r="E58" s="32"/>
      <c r="I58" s="29"/>
      <c r="K58" s="169" t="s">
        <v>223</v>
      </c>
      <c r="L58" s="152"/>
      <c r="M58" s="152"/>
      <c r="N58" s="152"/>
      <c r="O58" s="146"/>
      <c r="P58" s="146"/>
      <c r="Q58" s="152"/>
      <c r="R58" s="152"/>
      <c r="S58" s="170"/>
      <c r="T58" s="145"/>
      <c r="U58" s="145"/>
      <c r="V58" s="148"/>
      <c r="W58" s="145"/>
      <c r="X58" s="145"/>
      <c r="Y58" s="145"/>
      <c r="AP58" s="57"/>
      <c r="AQ58" s="52"/>
      <c r="AR58" s="52"/>
      <c r="AS58" s="52"/>
      <c r="AT58" s="52"/>
      <c r="AU58" s="52"/>
      <c r="AV58" s="52"/>
      <c r="AW58" s="52"/>
      <c r="AX58" s="52"/>
      <c r="AY58" s="52"/>
    </row>
    <row r="59" spans="1:51" ht="15.75" customHeight="1" x14ac:dyDescent="0.2">
      <c r="A59" s="23"/>
      <c r="B59" s="32"/>
      <c r="C59" s="32"/>
      <c r="D59" s="32"/>
      <c r="E59" s="32"/>
      <c r="I59" s="29"/>
      <c r="K59" s="145"/>
      <c r="L59" s="171" t="s">
        <v>255</v>
      </c>
      <c r="M59" s="145"/>
      <c r="N59" s="145"/>
      <c r="O59" s="145"/>
      <c r="P59" s="147"/>
      <c r="Q59" s="145"/>
      <c r="R59" s="147"/>
      <c r="S59" s="145"/>
      <c r="T59" s="145"/>
      <c r="U59" s="145"/>
      <c r="V59" s="148"/>
      <c r="W59" s="145"/>
      <c r="X59" s="145"/>
      <c r="Y59" s="145"/>
      <c r="AP59" s="57"/>
      <c r="AQ59" s="58"/>
      <c r="AR59" s="58"/>
      <c r="AS59" s="58"/>
      <c r="AT59" s="58"/>
      <c r="AU59" s="58"/>
      <c r="AV59" s="58"/>
      <c r="AW59" s="58"/>
      <c r="AX59" s="58"/>
      <c r="AY59" s="52"/>
    </row>
    <row r="60" spans="1:51" ht="15.75" customHeight="1" thickBot="1" x14ac:dyDescent="0.25">
      <c r="A60" s="23"/>
      <c r="B60" s="32"/>
      <c r="C60" s="32"/>
      <c r="D60" s="32"/>
      <c r="E60" s="32"/>
      <c r="I60" s="29"/>
      <c r="K60" s="145"/>
      <c r="L60" s="145"/>
      <c r="M60" s="145"/>
      <c r="N60" s="145"/>
      <c r="O60" s="145"/>
      <c r="P60" s="147"/>
      <c r="Q60" s="145"/>
      <c r="R60" s="147"/>
      <c r="S60" s="145"/>
      <c r="T60" s="145"/>
      <c r="U60" s="145"/>
      <c r="V60" s="148"/>
      <c r="W60" s="145"/>
      <c r="X60" s="145"/>
      <c r="Y60" s="145"/>
      <c r="AY60" s="52"/>
    </row>
    <row r="61" spans="1:51" ht="15.75" customHeight="1" thickTop="1" x14ac:dyDescent="0.25">
      <c r="A61" s="23"/>
      <c r="B61" s="32"/>
      <c r="C61" s="32"/>
      <c r="D61" s="32"/>
      <c r="E61" s="32"/>
      <c r="I61" s="29"/>
      <c r="K61" s="237" t="s">
        <v>184</v>
      </c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9"/>
      <c r="AY61" s="52"/>
    </row>
    <row r="62" spans="1:51" ht="15.75" customHeight="1" x14ac:dyDescent="0.2">
      <c r="A62" s="23"/>
      <c r="B62" s="32"/>
      <c r="C62" s="32"/>
      <c r="D62" s="32"/>
      <c r="E62" s="32"/>
      <c r="I62" s="29"/>
      <c r="K62" s="183"/>
      <c r="L62" s="146"/>
      <c r="M62" s="146"/>
      <c r="N62" s="146"/>
      <c r="O62" s="146"/>
      <c r="P62" s="146"/>
      <c r="Q62" s="146"/>
      <c r="R62" s="172"/>
      <c r="S62" s="145"/>
      <c r="T62" s="145"/>
      <c r="U62" s="145"/>
      <c r="V62" s="148"/>
      <c r="W62" s="145"/>
      <c r="X62" s="145"/>
      <c r="Y62" s="184"/>
    </row>
    <row r="63" spans="1:51" ht="15.75" customHeight="1" x14ac:dyDescent="0.2">
      <c r="A63" s="23"/>
      <c r="B63" s="32"/>
      <c r="C63" s="32"/>
      <c r="D63" s="32"/>
      <c r="E63" s="32"/>
      <c r="I63" s="29"/>
      <c r="K63" s="185" t="s">
        <v>239</v>
      </c>
      <c r="L63" s="173"/>
      <c r="M63" s="173"/>
      <c r="N63" s="173"/>
      <c r="O63" s="173"/>
      <c r="P63" s="173"/>
      <c r="Q63" s="173"/>
      <c r="R63" s="173"/>
      <c r="S63" s="145"/>
      <c r="T63" s="145"/>
      <c r="U63" s="145"/>
      <c r="V63" s="148"/>
      <c r="W63" s="145"/>
      <c r="X63" s="145"/>
      <c r="Y63" s="184"/>
    </row>
    <row r="64" spans="1:51" ht="15.75" customHeight="1" x14ac:dyDescent="0.2">
      <c r="A64" s="23"/>
      <c r="B64" s="32"/>
      <c r="C64" s="32"/>
      <c r="D64" s="32"/>
      <c r="E64" s="32"/>
      <c r="I64" s="29"/>
      <c r="K64" s="183"/>
      <c r="L64" s="146"/>
      <c r="M64" s="146"/>
      <c r="N64" s="146"/>
      <c r="O64" s="146"/>
      <c r="P64" s="146"/>
      <c r="Q64" s="146"/>
      <c r="R64" s="146"/>
      <c r="S64" s="145"/>
      <c r="T64" s="145"/>
      <c r="U64" s="145"/>
      <c r="V64" s="148"/>
      <c r="W64" s="145"/>
      <c r="X64" s="145"/>
      <c r="Y64" s="184"/>
    </row>
    <row r="65" spans="1:25" ht="15.75" customHeight="1" x14ac:dyDescent="0.2">
      <c r="A65" s="23"/>
      <c r="B65" s="32"/>
      <c r="C65" s="32"/>
      <c r="D65" s="32"/>
      <c r="E65" s="32"/>
      <c r="I65" s="29"/>
      <c r="K65" s="186" t="s">
        <v>185</v>
      </c>
      <c r="L65" s="146"/>
      <c r="M65" s="146"/>
      <c r="N65" s="146"/>
      <c r="O65" s="146"/>
      <c r="P65" s="146"/>
      <c r="Q65" s="146"/>
      <c r="R65" s="146"/>
      <c r="S65" s="145"/>
      <c r="T65" s="145"/>
      <c r="U65" s="145"/>
      <c r="V65" s="148"/>
      <c r="W65" s="145"/>
      <c r="X65" s="145"/>
      <c r="Y65" s="184"/>
    </row>
    <row r="66" spans="1:25" ht="15.75" customHeight="1" x14ac:dyDescent="0.2">
      <c r="A66" s="23"/>
      <c r="B66" s="32"/>
      <c r="C66" s="32"/>
      <c r="D66" s="32"/>
      <c r="E66" s="32"/>
      <c r="I66" s="29"/>
      <c r="K66" s="183"/>
      <c r="L66" s="146"/>
      <c r="M66" s="146"/>
      <c r="N66" s="146"/>
      <c r="O66" s="146"/>
      <c r="P66" s="146"/>
      <c r="Q66" s="146"/>
      <c r="R66" s="146"/>
      <c r="S66" s="145"/>
      <c r="T66" s="145"/>
      <c r="U66" s="145"/>
      <c r="V66" s="148"/>
      <c r="W66" s="145"/>
      <c r="X66" s="145"/>
      <c r="Y66" s="184"/>
    </row>
    <row r="67" spans="1:25" ht="15.75" customHeight="1" x14ac:dyDescent="0.2">
      <c r="A67" s="23"/>
      <c r="B67" s="32"/>
      <c r="C67" s="32"/>
      <c r="D67" s="32"/>
      <c r="E67" s="32"/>
      <c r="I67" s="29"/>
      <c r="K67" s="187" t="s">
        <v>181</v>
      </c>
      <c r="L67" s="174"/>
      <c r="M67" s="174"/>
      <c r="N67" s="174"/>
      <c r="O67" s="174"/>
      <c r="P67" s="174"/>
      <c r="Q67" s="174"/>
      <c r="R67" s="146"/>
      <c r="S67" s="145"/>
      <c r="T67" s="145"/>
      <c r="U67" s="145"/>
      <c r="V67" s="148"/>
      <c r="W67" s="145"/>
      <c r="X67" s="145"/>
      <c r="Y67" s="184"/>
    </row>
    <row r="68" spans="1:25" ht="15.75" customHeight="1" x14ac:dyDescent="0.2">
      <c r="A68" s="23"/>
      <c r="B68" s="32"/>
      <c r="C68" s="32"/>
      <c r="D68" s="32"/>
      <c r="E68" s="32"/>
      <c r="I68" s="29"/>
      <c r="K68" s="188" t="s">
        <v>182</v>
      </c>
      <c r="L68" s="175"/>
      <c r="M68" s="175"/>
      <c r="N68" s="175"/>
      <c r="O68" s="175"/>
      <c r="P68" s="175"/>
      <c r="Q68" s="175"/>
      <c r="R68" s="175"/>
      <c r="S68" s="145"/>
      <c r="T68" s="145"/>
      <c r="U68" s="145"/>
      <c r="V68" s="148"/>
      <c r="W68" s="145"/>
      <c r="X68" s="145"/>
      <c r="Y68" s="184"/>
    </row>
    <row r="69" spans="1:25" ht="15.75" customHeight="1" x14ac:dyDescent="0.2">
      <c r="A69" s="23"/>
      <c r="B69" s="32"/>
      <c r="C69" s="32"/>
      <c r="D69" s="32"/>
      <c r="E69" s="32"/>
      <c r="I69" s="29"/>
      <c r="K69" s="189" t="s">
        <v>183</v>
      </c>
      <c r="L69" s="59"/>
      <c r="M69" s="59"/>
      <c r="N69" s="59"/>
      <c r="O69" s="175"/>
      <c r="P69" s="175"/>
      <c r="Q69" s="175"/>
      <c r="R69" s="175"/>
      <c r="S69" s="145"/>
      <c r="T69" s="145"/>
      <c r="U69" s="145"/>
      <c r="V69" s="148"/>
      <c r="W69" s="145"/>
      <c r="X69" s="145"/>
      <c r="Y69" s="184"/>
    </row>
    <row r="70" spans="1:25" ht="15.75" customHeight="1" x14ac:dyDescent="0.2">
      <c r="A70" s="23"/>
      <c r="B70" s="32"/>
      <c r="C70" s="32"/>
      <c r="D70" s="32"/>
      <c r="E70" s="32"/>
      <c r="H70" s="136"/>
      <c r="I70" s="29"/>
      <c r="K70" s="190" t="s">
        <v>187</v>
      </c>
      <c r="L70" s="66"/>
      <c r="M70" s="66"/>
      <c r="N70" s="66"/>
      <c r="O70" s="66"/>
      <c r="P70" s="66"/>
      <c r="Q70" s="66"/>
      <c r="R70" s="67"/>
      <c r="S70" s="64"/>
      <c r="T70" s="64"/>
      <c r="U70" s="64"/>
      <c r="V70" s="68"/>
      <c r="W70" s="64"/>
      <c r="X70" s="64"/>
      <c r="Y70" s="191"/>
    </row>
    <row r="71" spans="1:25" ht="15.75" customHeight="1" x14ac:dyDescent="0.2">
      <c r="A71" s="23"/>
      <c r="B71" s="32"/>
      <c r="C71" s="32"/>
      <c r="D71" s="32"/>
      <c r="E71" s="32"/>
      <c r="I71" s="29"/>
      <c r="K71" s="192">
        <v>1</v>
      </c>
      <c r="L71" s="173" t="s">
        <v>196</v>
      </c>
      <c r="M71" s="146"/>
      <c r="N71" s="146"/>
      <c r="O71" s="146"/>
      <c r="P71" s="146"/>
      <c r="Q71" s="146"/>
      <c r="R71" s="146"/>
      <c r="S71" s="145"/>
      <c r="T71" s="145"/>
      <c r="U71" s="145"/>
      <c r="V71" s="148"/>
      <c r="W71" s="145"/>
      <c r="X71" s="145"/>
      <c r="Y71" s="184"/>
    </row>
    <row r="72" spans="1:25" ht="15.75" customHeight="1" x14ac:dyDescent="0.2">
      <c r="A72" s="23"/>
      <c r="B72" s="32"/>
      <c r="C72" s="32"/>
      <c r="D72" s="32"/>
      <c r="E72" s="32"/>
      <c r="I72" s="29"/>
      <c r="K72" s="193"/>
      <c r="L72" s="173" t="s">
        <v>221</v>
      </c>
      <c r="M72" s="146"/>
      <c r="N72" s="146"/>
      <c r="O72" s="146"/>
      <c r="P72" s="146"/>
      <c r="Q72" s="146"/>
      <c r="R72" s="146"/>
      <c r="S72" s="145"/>
      <c r="T72" s="145"/>
      <c r="U72" s="145"/>
      <c r="V72" s="148"/>
      <c r="W72" s="145"/>
      <c r="X72" s="145"/>
      <c r="Y72" s="184"/>
    </row>
    <row r="73" spans="1:25" ht="15.75" customHeight="1" x14ac:dyDescent="0.2">
      <c r="A73" s="23"/>
      <c r="B73" s="32"/>
      <c r="C73" s="32"/>
      <c r="D73" s="32"/>
      <c r="E73" s="32"/>
      <c r="I73" s="29"/>
      <c r="K73" s="193"/>
      <c r="L73" s="146"/>
      <c r="M73" s="146"/>
      <c r="N73" s="146"/>
      <c r="O73" s="146"/>
      <c r="P73" s="146"/>
      <c r="Q73" s="146"/>
      <c r="R73" s="146"/>
      <c r="S73" s="145"/>
      <c r="T73" s="145"/>
      <c r="U73" s="145"/>
      <c r="V73" s="148"/>
      <c r="W73" s="145"/>
      <c r="X73" s="145"/>
      <c r="Y73" s="184"/>
    </row>
    <row r="74" spans="1:25" ht="15.75" customHeight="1" x14ac:dyDescent="0.2">
      <c r="A74" s="23"/>
      <c r="B74" s="32"/>
      <c r="C74" s="32"/>
      <c r="D74" s="32"/>
      <c r="E74" s="32"/>
      <c r="I74" s="29"/>
      <c r="K74" s="194">
        <v>2</v>
      </c>
      <c r="L74" s="173" t="s">
        <v>197</v>
      </c>
      <c r="M74" s="173"/>
      <c r="N74" s="173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95"/>
    </row>
    <row r="75" spans="1:25" ht="15.75" customHeight="1" x14ac:dyDescent="0.2">
      <c r="A75" s="23"/>
      <c r="B75" s="32"/>
      <c r="C75" s="32"/>
      <c r="D75" s="32"/>
      <c r="E75" s="32"/>
      <c r="I75" s="29"/>
      <c r="K75" s="196" t="s">
        <v>198</v>
      </c>
      <c r="L75" s="152" t="s">
        <v>199</v>
      </c>
      <c r="M75" s="173"/>
      <c r="N75" s="173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95"/>
    </row>
    <row r="76" spans="1:25" ht="15.75" customHeight="1" x14ac:dyDescent="0.2">
      <c r="A76" s="23"/>
      <c r="B76" s="32"/>
      <c r="C76" s="32"/>
      <c r="D76" s="32"/>
      <c r="E76" s="32"/>
      <c r="I76" s="29"/>
      <c r="K76" s="196" t="s">
        <v>198</v>
      </c>
      <c r="L76" s="158" t="s">
        <v>252</v>
      </c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84"/>
    </row>
    <row r="77" spans="1:25" ht="15.75" customHeight="1" x14ac:dyDescent="0.2">
      <c r="A77" s="23"/>
      <c r="B77" s="32"/>
      <c r="C77" s="32"/>
      <c r="D77" s="32"/>
      <c r="E77" s="32"/>
      <c r="I77" s="29"/>
      <c r="K77" s="196"/>
      <c r="L77" s="158"/>
      <c r="M77" s="145"/>
      <c r="N77" s="145"/>
      <c r="O77" s="145"/>
      <c r="P77" s="145"/>
      <c r="Q77" s="145"/>
      <c r="R77" s="145"/>
      <c r="S77" s="145"/>
      <c r="T77" s="145"/>
      <c r="U77" s="145"/>
      <c r="V77" s="159" t="s">
        <v>226</v>
      </c>
      <c r="W77" s="145"/>
      <c r="X77" s="145"/>
      <c r="Y77" s="184"/>
    </row>
    <row r="78" spans="1:25" ht="15.75" customHeight="1" x14ac:dyDescent="0.2">
      <c r="A78" s="23"/>
      <c r="B78" s="32"/>
      <c r="C78" s="32"/>
      <c r="D78" s="32"/>
      <c r="E78" s="32"/>
      <c r="I78" s="29"/>
      <c r="K78" s="197" t="s">
        <v>201</v>
      </c>
      <c r="L78" s="152" t="s">
        <v>200</v>
      </c>
      <c r="M78" s="173"/>
      <c r="N78" s="173"/>
      <c r="O78" s="146"/>
      <c r="P78" s="146"/>
      <c r="Q78" s="146"/>
      <c r="R78" s="146"/>
      <c r="S78" s="145"/>
      <c r="T78" s="145"/>
      <c r="U78" s="145"/>
      <c r="V78" s="148"/>
      <c r="W78" s="145"/>
      <c r="X78" s="145"/>
      <c r="Y78" s="184"/>
    </row>
    <row r="79" spans="1:25" ht="15.75" customHeight="1" x14ac:dyDescent="0.2">
      <c r="A79" s="23"/>
      <c r="B79" s="32"/>
      <c r="C79" s="32"/>
      <c r="D79" s="32"/>
      <c r="E79" s="32"/>
      <c r="I79" s="29"/>
      <c r="K79" s="198"/>
      <c r="L79" s="152" t="s">
        <v>250</v>
      </c>
      <c r="M79" s="173"/>
      <c r="N79" s="173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95"/>
    </row>
    <row r="80" spans="1:25" ht="15.75" customHeight="1" x14ac:dyDescent="0.2">
      <c r="A80" s="23"/>
      <c r="B80" s="32"/>
      <c r="C80" s="32"/>
      <c r="D80" s="32"/>
      <c r="E80" s="32"/>
      <c r="I80" s="29"/>
      <c r="K80" s="183"/>
      <c r="L80" s="173"/>
      <c r="M80" s="173"/>
      <c r="N80" s="173"/>
      <c r="O80" s="146"/>
      <c r="P80" s="146"/>
      <c r="Q80" s="176" t="s">
        <v>251</v>
      </c>
      <c r="R80" s="146"/>
      <c r="S80" s="145"/>
      <c r="T80" s="145"/>
      <c r="U80" s="145"/>
      <c r="V80" s="148"/>
      <c r="W80" s="145"/>
      <c r="X80" s="145"/>
      <c r="Y80" s="184"/>
    </row>
    <row r="81" spans="1:25" ht="15.75" customHeight="1" x14ac:dyDescent="0.2">
      <c r="A81" s="23"/>
      <c r="B81" s="32"/>
      <c r="C81" s="32"/>
      <c r="D81" s="32"/>
      <c r="E81" s="32"/>
      <c r="H81" s="52"/>
      <c r="I81" s="52"/>
      <c r="J81" s="52"/>
      <c r="K81" s="199">
        <v>3</v>
      </c>
      <c r="L81" s="85" t="s">
        <v>202</v>
      </c>
      <c r="M81" s="85"/>
      <c r="N81" s="85"/>
      <c r="O81" s="177"/>
      <c r="P81" s="177"/>
      <c r="Q81" s="177"/>
      <c r="R81" s="177"/>
      <c r="S81" s="178"/>
      <c r="T81" s="178"/>
      <c r="U81" s="178"/>
      <c r="V81" s="179"/>
      <c r="W81" s="178"/>
      <c r="X81" s="178"/>
      <c r="Y81" s="200"/>
    </row>
    <row r="82" spans="1:25" ht="15.75" customHeight="1" x14ac:dyDescent="0.2">
      <c r="A82" s="23"/>
      <c r="B82" s="32"/>
      <c r="C82" s="32"/>
      <c r="D82" s="32"/>
      <c r="E82" s="32"/>
      <c r="I82" s="29"/>
      <c r="K82" s="198"/>
      <c r="L82" s="173"/>
      <c r="M82" s="173"/>
      <c r="N82" s="173"/>
      <c r="O82" s="146"/>
      <c r="P82" s="146"/>
      <c r="Q82" s="173"/>
      <c r="R82" s="146"/>
      <c r="S82" s="145"/>
      <c r="T82" s="145"/>
      <c r="U82" s="145"/>
      <c r="V82" s="148"/>
      <c r="W82" s="145"/>
      <c r="X82" s="145"/>
      <c r="Y82" s="184"/>
    </row>
    <row r="83" spans="1:25" ht="15.75" customHeight="1" x14ac:dyDescent="0.2">
      <c r="A83" s="23"/>
      <c r="B83" s="32"/>
      <c r="C83" s="32"/>
      <c r="D83" s="32"/>
      <c r="E83" s="32"/>
      <c r="I83" s="29"/>
      <c r="K83" s="192">
        <v>4</v>
      </c>
      <c r="L83" s="152" t="s">
        <v>193</v>
      </c>
      <c r="M83" s="152"/>
      <c r="N83" s="152"/>
      <c r="O83" s="152"/>
      <c r="P83" s="152"/>
      <c r="Q83" s="152"/>
      <c r="R83" s="152"/>
      <c r="S83" s="152"/>
      <c r="T83" s="145"/>
      <c r="U83" s="145"/>
      <c r="V83" s="148"/>
      <c r="W83" s="145"/>
      <c r="X83" s="145"/>
      <c r="Y83" s="184"/>
    </row>
    <row r="84" spans="1:25" ht="15.75" customHeight="1" x14ac:dyDescent="0.2">
      <c r="A84" s="23"/>
      <c r="B84" s="32"/>
      <c r="C84" s="32"/>
      <c r="D84" s="32"/>
      <c r="E84" s="32"/>
      <c r="I84" s="29"/>
      <c r="K84" s="201"/>
      <c r="L84" s="152"/>
      <c r="M84" s="152"/>
      <c r="N84" s="152"/>
      <c r="O84" s="152"/>
      <c r="P84" s="152"/>
      <c r="Q84" s="146"/>
      <c r="R84" s="165"/>
      <c r="S84" s="152"/>
      <c r="T84" s="145"/>
      <c r="U84" s="145"/>
      <c r="V84" s="148"/>
      <c r="W84" s="145"/>
      <c r="X84" s="145"/>
      <c r="Y84" s="184"/>
    </row>
    <row r="85" spans="1:25" ht="15.75" customHeight="1" x14ac:dyDescent="0.2">
      <c r="A85" s="23"/>
      <c r="B85" s="32"/>
      <c r="C85" s="32"/>
      <c r="D85" s="32"/>
      <c r="E85" s="32"/>
      <c r="I85" s="29"/>
      <c r="K85" s="201"/>
      <c r="L85" s="102" t="s">
        <v>174</v>
      </c>
      <c r="M85" s="102"/>
      <c r="N85" s="102"/>
      <c r="O85" s="102"/>
      <c r="P85" s="112"/>
      <c r="Q85" s="112"/>
      <c r="R85" s="102"/>
      <c r="S85" s="102"/>
      <c r="T85" s="102"/>
      <c r="U85" s="104"/>
      <c r="V85" s="104"/>
      <c r="W85" s="113"/>
      <c r="X85" s="104"/>
      <c r="Y85" s="202"/>
    </row>
    <row r="86" spans="1:25" ht="15.75" customHeight="1" x14ac:dyDescent="0.2">
      <c r="A86" s="23"/>
      <c r="B86" s="32"/>
      <c r="C86" s="32"/>
      <c r="D86" s="32"/>
      <c r="E86" s="32"/>
      <c r="I86" s="29"/>
      <c r="K86" s="201"/>
      <c r="L86" s="102" t="s">
        <v>194</v>
      </c>
      <c r="M86" s="102"/>
      <c r="N86" s="102"/>
      <c r="O86" s="102"/>
      <c r="P86" s="125"/>
      <c r="Q86" s="112"/>
      <c r="R86" s="152"/>
      <c r="S86" s="152"/>
      <c r="T86" s="145"/>
      <c r="U86" s="145"/>
      <c r="V86" s="148"/>
      <c r="W86" s="145"/>
      <c r="X86" s="145"/>
      <c r="Y86" s="184"/>
    </row>
    <row r="87" spans="1:25" ht="15.75" customHeight="1" thickBot="1" x14ac:dyDescent="0.25">
      <c r="A87" s="23"/>
      <c r="B87" s="32"/>
      <c r="C87" s="32"/>
      <c r="D87" s="32"/>
      <c r="E87" s="32"/>
      <c r="I87" s="29"/>
      <c r="K87" s="203"/>
      <c r="L87" s="181"/>
      <c r="M87" s="181"/>
      <c r="N87" s="181"/>
      <c r="O87" s="181"/>
      <c r="P87" s="180"/>
      <c r="Q87" s="181"/>
      <c r="R87" s="180"/>
      <c r="S87" s="181"/>
      <c r="T87" s="181"/>
      <c r="U87" s="181"/>
      <c r="V87" s="182"/>
      <c r="W87" s="181"/>
      <c r="X87" s="181"/>
      <c r="Y87" s="204"/>
    </row>
    <row r="88" spans="1:25" ht="15.75" customHeight="1" thickTop="1" x14ac:dyDescent="0.2">
      <c r="A88" s="23"/>
      <c r="B88" s="32"/>
      <c r="C88" s="32"/>
      <c r="D88" s="32"/>
      <c r="E88" s="32"/>
      <c r="I88" s="29"/>
      <c r="K88" s="53" t="s">
        <v>223</v>
      </c>
      <c r="L88" s="44"/>
      <c r="P88" s="26"/>
      <c r="R88" s="26"/>
      <c r="V88" s="31"/>
    </row>
    <row r="89" spans="1:25" ht="15.75" customHeight="1" x14ac:dyDescent="0.2">
      <c r="A89" s="23"/>
      <c r="B89" s="32"/>
      <c r="C89" s="32"/>
      <c r="D89" s="32"/>
      <c r="E89" s="32"/>
      <c r="I89" s="29"/>
      <c r="L89" s="124" t="s">
        <v>253</v>
      </c>
      <c r="P89" s="26"/>
      <c r="R89" s="26"/>
      <c r="V89" s="31"/>
    </row>
    <row r="90" spans="1:25" ht="15.75" customHeight="1" thickBot="1" x14ac:dyDescent="0.25">
      <c r="A90" s="23"/>
      <c r="B90" s="32"/>
      <c r="C90" s="32"/>
      <c r="D90" s="32"/>
      <c r="E90" s="32"/>
      <c r="I90" s="29"/>
      <c r="P90" s="26"/>
      <c r="R90" s="26"/>
      <c r="V90" s="31"/>
    </row>
    <row r="91" spans="1:25" ht="15.75" customHeight="1" thickTop="1" x14ac:dyDescent="0.25">
      <c r="A91" s="23"/>
      <c r="B91" s="32"/>
      <c r="C91" s="32"/>
      <c r="D91" s="32"/>
      <c r="E91" s="32"/>
      <c r="I91" s="29"/>
      <c r="K91" s="240" t="s">
        <v>186</v>
      </c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2"/>
    </row>
    <row r="92" spans="1:25" ht="15.75" customHeight="1" x14ac:dyDescent="0.2">
      <c r="A92" s="23"/>
      <c r="B92" s="32"/>
      <c r="C92" s="32"/>
      <c r="D92" s="32"/>
      <c r="E92" s="32"/>
      <c r="H92" s="136"/>
      <c r="I92" s="29"/>
      <c r="K92" s="205">
        <v>1</v>
      </c>
      <c r="L92" s="173" t="s">
        <v>224</v>
      </c>
      <c r="M92" s="173"/>
      <c r="N92" s="173"/>
      <c r="O92" s="173"/>
      <c r="P92" s="173"/>
      <c r="Q92" s="173"/>
      <c r="R92" s="173"/>
      <c r="S92" s="206"/>
      <c r="T92" s="145"/>
      <c r="U92" s="145"/>
      <c r="V92" s="148"/>
      <c r="W92" s="145"/>
      <c r="X92" s="145"/>
      <c r="Y92" s="207"/>
    </row>
    <row r="93" spans="1:25" ht="15.75" customHeight="1" x14ac:dyDescent="0.2">
      <c r="A93" s="23"/>
      <c r="B93" s="32"/>
      <c r="C93" s="32"/>
      <c r="D93" s="32"/>
      <c r="E93" s="32"/>
      <c r="K93" s="215"/>
      <c r="L93" s="66" t="s">
        <v>187</v>
      </c>
      <c r="M93" s="66"/>
      <c r="N93" s="66"/>
      <c r="O93" s="66"/>
      <c r="P93" s="66"/>
      <c r="Q93" s="66"/>
      <c r="R93" s="66"/>
      <c r="S93" s="52"/>
      <c r="T93" s="60"/>
      <c r="V93" s="64"/>
      <c r="W93" s="64"/>
      <c r="X93" s="64"/>
      <c r="Y93" s="217"/>
    </row>
    <row r="94" spans="1:25" ht="15.75" customHeight="1" x14ac:dyDescent="0.2">
      <c r="A94" s="23"/>
      <c r="B94" s="32"/>
      <c r="C94" s="32"/>
      <c r="D94" s="32"/>
      <c r="E94" s="32"/>
      <c r="I94" s="29"/>
      <c r="K94" s="215"/>
      <c r="L94" s="152"/>
      <c r="M94" s="152"/>
      <c r="N94" s="152"/>
      <c r="O94" s="152"/>
      <c r="P94" s="152"/>
      <c r="Q94" s="152"/>
      <c r="R94" s="152"/>
      <c r="S94" s="173"/>
      <c r="T94" s="173"/>
      <c r="U94" s="145"/>
      <c r="V94" s="145"/>
      <c r="W94" s="148"/>
      <c r="X94" s="145"/>
      <c r="Y94" s="207"/>
    </row>
    <row r="95" spans="1:25" ht="15.75" customHeight="1" x14ac:dyDescent="0.2">
      <c r="A95" s="23"/>
      <c r="B95" s="32"/>
      <c r="C95" s="32"/>
      <c r="D95" s="32"/>
      <c r="E95" s="32"/>
      <c r="I95" s="29"/>
      <c r="K95" s="208">
        <v>2</v>
      </c>
      <c r="L95" s="92" t="s">
        <v>203</v>
      </c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75"/>
      <c r="X95" s="75"/>
      <c r="Y95" s="114"/>
    </row>
    <row r="96" spans="1:25" ht="15.75" customHeight="1" x14ac:dyDescent="0.2">
      <c r="A96" s="23"/>
      <c r="B96" s="32"/>
      <c r="C96" s="32"/>
      <c r="D96" s="32"/>
      <c r="E96" s="32"/>
      <c r="I96" s="29"/>
      <c r="K96" s="209" t="s">
        <v>204</v>
      </c>
      <c r="L96" s="94" t="s">
        <v>205</v>
      </c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116"/>
    </row>
    <row r="97" spans="1:45" ht="15.75" customHeight="1" x14ac:dyDescent="0.2">
      <c r="A97" s="23"/>
      <c r="B97" s="32"/>
      <c r="C97" s="32"/>
      <c r="D97" s="32"/>
      <c r="E97" s="32"/>
      <c r="I97" s="29"/>
      <c r="K97" s="209"/>
      <c r="L97" s="158" t="s">
        <v>252</v>
      </c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73"/>
      <c r="X97" s="173"/>
      <c r="Y97" s="218"/>
    </row>
    <row r="98" spans="1:45" ht="15.75" customHeight="1" x14ac:dyDescent="0.2">
      <c r="A98" s="23"/>
      <c r="B98" s="32"/>
      <c r="C98" s="32"/>
      <c r="D98" s="32"/>
      <c r="E98" s="32"/>
      <c r="I98" s="29"/>
      <c r="K98" s="215"/>
      <c r="L98" s="158"/>
      <c r="M98" s="145"/>
      <c r="N98" s="145"/>
      <c r="O98" s="145"/>
      <c r="P98" s="145"/>
      <c r="Q98" s="145"/>
      <c r="R98" s="145"/>
      <c r="S98" s="145"/>
      <c r="T98" s="145"/>
      <c r="U98" s="145"/>
      <c r="V98" s="159" t="s">
        <v>226</v>
      </c>
      <c r="Y98" s="61"/>
    </row>
    <row r="99" spans="1:45" ht="15.75" customHeight="1" x14ac:dyDescent="0.2">
      <c r="A99" s="23"/>
      <c r="B99" s="32"/>
      <c r="C99" s="32"/>
      <c r="D99" s="32"/>
      <c r="E99" s="32"/>
      <c r="I99" s="29"/>
      <c r="K99" s="209" t="s">
        <v>204</v>
      </c>
      <c r="L99" s="95" t="s">
        <v>206</v>
      </c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115"/>
    </row>
    <row r="100" spans="1:45" ht="15.75" customHeight="1" x14ac:dyDescent="0.2">
      <c r="A100" s="23"/>
      <c r="B100" s="32"/>
      <c r="C100" s="32"/>
      <c r="D100" s="32"/>
      <c r="E100" s="32"/>
      <c r="I100" s="29"/>
      <c r="K100" s="209" t="s">
        <v>204</v>
      </c>
      <c r="L100" s="95" t="s">
        <v>207</v>
      </c>
      <c r="M100" s="97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115"/>
      <c r="AS100" s="135"/>
    </row>
    <row r="101" spans="1:45" ht="15.75" customHeight="1" x14ac:dyDescent="0.2">
      <c r="A101" s="23"/>
      <c r="B101" s="32"/>
      <c r="C101" s="32"/>
      <c r="D101" s="32"/>
      <c r="E101" s="32"/>
      <c r="I101" s="29"/>
      <c r="K101" s="210"/>
      <c r="L101" s="146"/>
      <c r="M101" s="146"/>
      <c r="N101" s="146"/>
      <c r="O101" s="146"/>
      <c r="P101" s="146"/>
      <c r="Q101" s="146"/>
      <c r="R101" s="146"/>
      <c r="S101" s="219"/>
      <c r="T101" s="145"/>
      <c r="U101" s="145"/>
      <c r="V101" s="148"/>
      <c r="W101" s="145"/>
      <c r="Y101" s="61"/>
    </row>
    <row r="102" spans="1:45" ht="15.75" customHeight="1" x14ac:dyDescent="0.2">
      <c r="A102" s="23"/>
      <c r="B102" s="32"/>
      <c r="C102" s="32"/>
      <c r="D102" s="32"/>
      <c r="E102" s="32"/>
      <c r="I102" s="29"/>
      <c r="K102" s="205">
        <v>3</v>
      </c>
      <c r="L102" s="98" t="s">
        <v>225</v>
      </c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117"/>
    </row>
    <row r="103" spans="1:45" ht="15.75" customHeight="1" x14ac:dyDescent="0.2">
      <c r="A103" s="23"/>
      <c r="B103" s="32"/>
      <c r="C103" s="32"/>
      <c r="D103" s="32"/>
      <c r="E103" s="32"/>
      <c r="I103" s="29"/>
      <c r="K103" s="211" t="s">
        <v>208</v>
      </c>
      <c r="L103" s="102" t="s">
        <v>235</v>
      </c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117"/>
    </row>
    <row r="104" spans="1:45" ht="15.75" customHeight="1" x14ac:dyDescent="0.2">
      <c r="A104" s="23"/>
      <c r="B104" s="32"/>
      <c r="C104" s="32"/>
      <c r="D104" s="32"/>
      <c r="E104" s="32"/>
      <c r="I104" s="29"/>
      <c r="K104" s="212" t="s">
        <v>209</v>
      </c>
      <c r="L104" s="98"/>
      <c r="M104" s="137" t="s">
        <v>210</v>
      </c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117"/>
    </row>
    <row r="105" spans="1:45" ht="15.75" customHeight="1" x14ac:dyDescent="0.2">
      <c r="A105" s="23"/>
      <c r="B105" s="32"/>
      <c r="C105" s="32"/>
      <c r="D105" s="32"/>
      <c r="E105" s="32"/>
      <c r="I105" s="29"/>
      <c r="K105" s="212" t="s">
        <v>209</v>
      </c>
      <c r="L105" s="98"/>
      <c r="M105" s="137" t="s">
        <v>211</v>
      </c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117"/>
    </row>
    <row r="106" spans="1:45" ht="15.75" customHeight="1" x14ac:dyDescent="0.2">
      <c r="A106" s="23"/>
      <c r="B106" s="32"/>
      <c r="C106" s="32"/>
      <c r="D106" s="32"/>
      <c r="E106" s="32"/>
      <c r="I106" s="29"/>
      <c r="K106" s="211" t="s">
        <v>212</v>
      </c>
      <c r="L106" s="102" t="s">
        <v>236</v>
      </c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117"/>
    </row>
    <row r="107" spans="1:45" ht="15.75" customHeight="1" x14ac:dyDescent="0.2">
      <c r="A107" s="23"/>
      <c r="B107" s="32"/>
      <c r="C107" s="32"/>
      <c r="D107" s="32"/>
      <c r="E107" s="32"/>
      <c r="I107" s="29"/>
      <c r="K107" s="211" t="s">
        <v>237</v>
      </c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117"/>
    </row>
    <row r="108" spans="1:45" ht="15.75" customHeight="1" x14ac:dyDescent="0.2">
      <c r="A108" s="23"/>
      <c r="B108" s="32"/>
      <c r="C108" s="32"/>
      <c r="D108" s="32"/>
      <c r="E108" s="32"/>
      <c r="I108" s="29"/>
      <c r="K108" s="209" t="s">
        <v>209</v>
      </c>
      <c r="L108" s="98" t="s">
        <v>213</v>
      </c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117"/>
    </row>
    <row r="109" spans="1:45" ht="15.75" customHeight="1" x14ac:dyDescent="0.2">
      <c r="A109" s="23"/>
      <c r="B109" s="32"/>
      <c r="C109" s="32"/>
      <c r="D109" s="32"/>
      <c r="E109" s="32"/>
      <c r="I109" s="29"/>
      <c r="K109" s="209" t="s">
        <v>214</v>
      </c>
      <c r="L109" s="98" t="s">
        <v>215</v>
      </c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117"/>
    </row>
    <row r="110" spans="1:45" ht="15.75" customHeight="1" x14ac:dyDescent="0.2">
      <c r="A110" s="23"/>
      <c r="B110" s="32"/>
      <c r="C110" s="32"/>
      <c r="D110" s="32"/>
      <c r="E110" s="32"/>
      <c r="I110" s="29"/>
      <c r="K110" s="213"/>
      <c r="L110" s="173"/>
      <c r="M110" s="173"/>
      <c r="N110" s="173"/>
      <c r="O110" s="173"/>
      <c r="P110" s="173"/>
      <c r="Q110" s="173"/>
      <c r="R110" s="173"/>
      <c r="S110" s="206"/>
      <c r="T110" s="145"/>
      <c r="U110" s="145"/>
      <c r="V110" s="148"/>
      <c r="W110" s="145"/>
      <c r="X110" s="145"/>
      <c r="Y110" s="207"/>
    </row>
    <row r="111" spans="1:45" ht="15.75" customHeight="1" x14ac:dyDescent="0.25">
      <c r="A111" s="23"/>
      <c r="B111" s="32"/>
      <c r="C111" s="32"/>
      <c r="D111" s="32"/>
      <c r="E111" s="32"/>
      <c r="I111" s="29"/>
      <c r="K111" s="208">
        <v>4</v>
      </c>
      <c r="L111" s="106" t="s">
        <v>217</v>
      </c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9"/>
    </row>
    <row r="112" spans="1:45" ht="15.75" customHeight="1" x14ac:dyDescent="0.2">
      <c r="A112" s="23"/>
      <c r="B112" s="32"/>
      <c r="C112" s="32"/>
      <c r="D112" s="32"/>
      <c r="E112" s="32"/>
      <c r="I112" s="29"/>
      <c r="K112" s="214" t="s">
        <v>204</v>
      </c>
      <c r="L112" s="220" t="s">
        <v>218</v>
      </c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120"/>
      <c r="Y112" s="221"/>
    </row>
    <row r="113" spans="1:25" ht="15.75" customHeight="1" x14ac:dyDescent="0.2">
      <c r="A113" s="23"/>
      <c r="B113" s="32"/>
      <c r="C113" s="32"/>
      <c r="D113" s="32"/>
      <c r="E113" s="32"/>
      <c r="I113" s="29"/>
      <c r="K113" s="213"/>
      <c r="L113" s="173"/>
      <c r="M113" s="173"/>
      <c r="N113" s="173"/>
      <c r="O113" s="173"/>
      <c r="P113" s="173"/>
      <c r="Q113" s="173"/>
      <c r="R113" s="173"/>
      <c r="S113" s="206"/>
      <c r="T113" s="145"/>
      <c r="U113" s="145"/>
      <c r="V113" s="148"/>
      <c r="W113" s="145"/>
      <c r="Y113" s="61"/>
    </row>
    <row r="114" spans="1:25" ht="15.75" customHeight="1" x14ac:dyDescent="0.2">
      <c r="A114" s="23"/>
      <c r="B114" s="32"/>
      <c r="C114" s="32"/>
      <c r="D114" s="32"/>
      <c r="E114" s="32"/>
      <c r="I114" s="29"/>
      <c r="K114" s="205">
        <v>5</v>
      </c>
      <c r="L114" s="85" t="s">
        <v>219</v>
      </c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222"/>
    </row>
    <row r="115" spans="1:25" ht="15.75" customHeight="1" x14ac:dyDescent="0.2">
      <c r="A115" s="23"/>
      <c r="B115" s="32"/>
      <c r="C115" s="32"/>
      <c r="D115" s="32"/>
      <c r="E115" s="32"/>
      <c r="I115" s="29"/>
      <c r="K115" s="215"/>
      <c r="L115" s="145"/>
      <c r="M115" s="145"/>
      <c r="N115" s="145"/>
      <c r="O115" s="145"/>
      <c r="P115" s="147"/>
      <c r="Q115" s="145"/>
      <c r="R115" s="147"/>
      <c r="S115" s="145"/>
      <c r="T115" s="145"/>
      <c r="U115" s="145"/>
      <c r="V115" s="148"/>
      <c r="W115" s="145"/>
      <c r="X115" s="145"/>
      <c r="Y115" s="207"/>
    </row>
    <row r="116" spans="1:25" ht="15.75" customHeight="1" x14ac:dyDescent="0.2">
      <c r="A116" s="23"/>
      <c r="B116" s="32"/>
      <c r="C116" s="32"/>
      <c r="D116" s="32"/>
      <c r="E116" s="32"/>
      <c r="I116" s="29"/>
      <c r="K116" s="205">
        <v>6</v>
      </c>
      <c r="L116" s="152" t="s">
        <v>216</v>
      </c>
      <c r="M116" s="152"/>
      <c r="N116" s="152"/>
      <c r="O116" s="152"/>
      <c r="P116" s="152"/>
      <c r="Q116" s="152"/>
      <c r="R116" s="152"/>
      <c r="S116" s="152"/>
      <c r="T116" s="145"/>
      <c r="U116" s="145"/>
      <c r="V116" s="148"/>
      <c r="W116" s="145"/>
      <c r="X116" s="145"/>
      <c r="Y116" s="207"/>
    </row>
    <row r="117" spans="1:25" ht="15.75" customHeight="1" x14ac:dyDescent="0.2">
      <c r="A117" s="23"/>
      <c r="B117" s="32"/>
      <c r="C117" s="32"/>
      <c r="D117" s="32"/>
      <c r="E117" s="32"/>
      <c r="I117" s="29"/>
      <c r="K117" s="215"/>
      <c r="L117" s="146"/>
      <c r="M117" s="152"/>
      <c r="N117" s="152"/>
      <c r="O117" s="152"/>
      <c r="P117" s="152"/>
      <c r="Q117" s="146"/>
      <c r="R117" s="165"/>
      <c r="S117" s="152"/>
      <c r="T117" s="145"/>
      <c r="U117" s="145"/>
      <c r="V117" s="148"/>
      <c r="W117" s="145"/>
      <c r="X117" s="145"/>
      <c r="Y117" s="207"/>
    </row>
    <row r="118" spans="1:25" ht="15.75" customHeight="1" x14ac:dyDescent="0.2">
      <c r="A118" s="23"/>
      <c r="B118" s="32"/>
      <c r="C118" s="32"/>
      <c r="D118" s="32"/>
      <c r="E118" s="32"/>
      <c r="I118" s="29"/>
      <c r="K118" s="215"/>
      <c r="L118" s="108" t="s">
        <v>174</v>
      </c>
      <c r="M118" s="108"/>
      <c r="N118" s="108"/>
      <c r="O118" s="108"/>
      <c r="P118" s="109"/>
      <c r="Q118" s="109"/>
      <c r="R118" s="108"/>
      <c r="S118" s="108"/>
      <c r="T118" s="108"/>
      <c r="U118" s="110"/>
      <c r="V118" s="110"/>
      <c r="W118" s="111"/>
      <c r="X118" s="110"/>
      <c r="Y118" s="121"/>
    </row>
    <row r="119" spans="1:25" ht="15.75" customHeight="1" thickBot="1" x14ac:dyDescent="0.25">
      <c r="A119" s="23"/>
      <c r="B119" s="32"/>
      <c r="C119" s="32"/>
      <c r="D119" s="32"/>
      <c r="E119" s="32"/>
      <c r="I119" s="29"/>
      <c r="K119" s="216"/>
      <c r="L119" s="122" t="s">
        <v>194</v>
      </c>
      <c r="M119" s="122"/>
      <c r="N119" s="122"/>
      <c r="O119" s="122"/>
      <c r="P119" s="126"/>
      <c r="Q119" s="127"/>
      <c r="R119" s="127"/>
      <c r="S119" s="62"/>
      <c r="T119" s="63"/>
      <c r="U119" s="63"/>
      <c r="V119" s="128"/>
      <c r="W119" s="127"/>
      <c r="X119" s="127"/>
      <c r="Y119" s="223"/>
    </row>
    <row r="120" spans="1:25" ht="15.75" customHeight="1" thickTop="1" x14ac:dyDescent="0.2">
      <c r="A120" s="23"/>
      <c r="B120" s="32"/>
      <c r="C120" s="32"/>
      <c r="D120" s="32"/>
      <c r="E120" s="32"/>
      <c r="I120" s="29"/>
      <c r="P120" s="26"/>
      <c r="R120" s="26"/>
      <c r="V120" s="31"/>
    </row>
    <row r="121" spans="1:25" ht="15.75" customHeight="1" x14ac:dyDescent="0.2">
      <c r="A121" s="23"/>
      <c r="B121" s="32"/>
      <c r="C121" s="32"/>
      <c r="D121" s="32"/>
      <c r="E121" s="32"/>
      <c r="I121" s="29"/>
      <c r="P121" s="26"/>
      <c r="R121" s="26"/>
      <c r="V121" s="31"/>
    </row>
    <row r="122" spans="1:25" ht="15.75" customHeight="1" x14ac:dyDescent="0.2">
      <c r="A122" s="23"/>
      <c r="B122" s="32"/>
      <c r="C122" s="32"/>
      <c r="D122" s="32"/>
      <c r="E122" s="32"/>
      <c r="I122" s="29"/>
      <c r="P122" s="26"/>
      <c r="R122" s="26"/>
      <c r="V122" s="31"/>
    </row>
    <row r="123" spans="1:25" ht="15.75" customHeight="1" x14ac:dyDescent="0.2">
      <c r="A123" s="23"/>
      <c r="B123" s="32"/>
      <c r="C123" s="32"/>
      <c r="D123" s="32"/>
      <c r="E123" s="32"/>
      <c r="I123" s="29"/>
      <c r="P123" s="26"/>
      <c r="R123" s="26"/>
      <c r="V123" s="31"/>
    </row>
    <row r="124" spans="1:25" ht="15.75" customHeight="1" x14ac:dyDescent="0.2">
      <c r="A124" s="23"/>
      <c r="B124" s="32"/>
      <c r="C124" s="32"/>
      <c r="D124" s="32"/>
      <c r="E124" s="32"/>
      <c r="I124" s="29"/>
      <c r="P124" s="26"/>
      <c r="R124" s="26"/>
      <c r="V124" s="31"/>
    </row>
    <row r="125" spans="1:25" ht="15.75" customHeight="1" x14ac:dyDescent="0.2">
      <c r="A125" s="23"/>
      <c r="B125" s="32"/>
      <c r="C125" s="32"/>
      <c r="D125" s="32"/>
      <c r="E125" s="32"/>
      <c r="I125" s="29"/>
      <c r="P125" s="26"/>
      <c r="R125" s="26"/>
      <c r="V125" s="31"/>
    </row>
    <row r="126" spans="1:25" ht="15.75" customHeight="1" x14ac:dyDescent="0.2">
      <c r="A126" s="23"/>
      <c r="B126" s="32"/>
      <c r="C126" s="32"/>
      <c r="D126" s="32"/>
      <c r="E126" s="32"/>
      <c r="I126" s="29"/>
      <c r="P126" s="26"/>
      <c r="R126" s="26"/>
      <c r="V126" s="31"/>
    </row>
    <row r="127" spans="1:25" ht="15.75" customHeight="1" x14ac:dyDescent="0.2">
      <c r="A127" s="23"/>
      <c r="B127" s="32"/>
      <c r="C127" s="32"/>
      <c r="D127" s="32"/>
      <c r="E127" s="32"/>
      <c r="I127" s="29"/>
      <c r="P127" s="26"/>
      <c r="R127" s="26"/>
      <c r="V127" s="31"/>
    </row>
    <row r="128" spans="1:25" ht="15.75" customHeight="1" x14ac:dyDescent="0.2">
      <c r="A128" s="23"/>
      <c r="B128" s="32"/>
      <c r="C128" s="32"/>
      <c r="D128" s="32"/>
      <c r="E128" s="32"/>
      <c r="I128" s="29"/>
      <c r="P128" s="26"/>
      <c r="R128" s="26"/>
      <c r="V128" s="31"/>
    </row>
    <row r="129" spans="1:22" ht="15.75" customHeight="1" x14ac:dyDescent="0.2">
      <c r="A129" s="23"/>
      <c r="B129" s="32"/>
      <c r="C129" s="32"/>
      <c r="D129" s="32"/>
      <c r="E129" s="32"/>
      <c r="I129" s="29"/>
      <c r="P129" s="26"/>
      <c r="R129" s="26"/>
      <c r="V129" s="31"/>
    </row>
    <row r="130" spans="1:22" ht="15.75" customHeight="1" x14ac:dyDescent="0.2">
      <c r="A130" s="23"/>
      <c r="B130" s="32"/>
      <c r="C130" s="32"/>
      <c r="D130" s="32"/>
      <c r="E130" s="32"/>
      <c r="I130" s="29"/>
      <c r="P130" s="26"/>
      <c r="R130" s="26"/>
      <c r="V130" s="31"/>
    </row>
    <row r="131" spans="1:22" ht="15.75" customHeight="1" x14ac:dyDescent="0.2">
      <c r="A131" s="23"/>
      <c r="B131" s="32"/>
      <c r="C131" s="32"/>
      <c r="D131" s="32"/>
      <c r="E131" s="32"/>
      <c r="I131" s="29"/>
      <c r="P131" s="26"/>
      <c r="R131" s="26"/>
      <c r="V131" s="31"/>
    </row>
    <row r="132" spans="1:22" ht="15.75" customHeight="1" x14ac:dyDescent="0.2">
      <c r="A132" s="23"/>
      <c r="B132" s="32"/>
      <c r="C132" s="32"/>
      <c r="D132" s="32"/>
      <c r="E132" s="32"/>
      <c r="I132" s="29"/>
      <c r="P132" s="26"/>
      <c r="R132" s="26"/>
      <c r="V132" s="31"/>
    </row>
    <row r="133" spans="1:22" ht="15.75" customHeight="1" x14ac:dyDescent="0.2">
      <c r="A133" s="23"/>
      <c r="B133" s="32"/>
      <c r="C133" s="32"/>
      <c r="D133" s="32"/>
      <c r="E133" s="32"/>
      <c r="I133" s="29"/>
      <c r="P133" s="26"/>
      <c r="R133" s="26"/>
      <c r="V133" s="31"/>
    </row>
    <row r="134" spans="1:22" ht="15.75" customHeight="1" x14ac:dyDescent="0.2">
      <c r="A134" s="23"/>
      <c r="B134" s="32"/>
      <c r="C134" s="32"/>
      <c r="D134" s="32"/>
      <c r="E134" s="32"/>
      <c r="I134" s="29"/>
      <c r="P134" s="26"/>
      <c r="R134" s="26"/>
      <c r="V134" s="31"/>
    </row>
    <row r="135" spans="1:22" ht="15.75" customHeight="1" x14ac:dyDescent="0.2">
      <c r="A135" s="23"/>
      <c r="B135" s="32"/>
      <c r="C135" s="32"/>
      <c r="D135" s="32"/>
      <c r="E135" s="32"/>
      <c r="I135" s="29"/>
      <c r="P135" s="26"/>
      <c r="R135" s="26"/>
      <c r="V135" s="31"/>
    </row>
    <row r="136" spans="1:22" ht="15.75" customHeight="1" x14ac:dyDescent="0.2">
      <c r="A136" s="23"/>
      <c r="B136" s="32"/>
      <c r="C136" s="32"/>
      <c r="D136" s="32"/>
      <c r="E136" s="32"/>
      <c r="I136" s="29"/>
      <c r="P136" s="26"/>
      <c r="R136" s="26"/>
      <c r="V136" s="31"/>
    </row>
    <row r="137" spans="1:22" ht="15.75" customHeight="1" x14ac:dyDescent="0.2">
      <c r="A137" s="23"/>
      <c r="B137" s="32"/>
      <c r="C137" s="32"/>
      <c r="D137" s="32"/>
      <c r="E137" s="32"/>
      <c r="I137" s="29"/>
      <c r="P137" s="26"/>
      <c r="R137" s="26"/>
      <c r="V137" s="31"/>
    </row>
    <row r="138" spans="1:22" ht="15.75" customHeight="1" x14ac:dyDescent="0.2">
      <c r="A138" s="23"/>
      <c r="B138" s="32"/>
      <c r="C138" s="32"/>
      <c r="D138" s="32"/>
      <c r="E138" s="32"/>
      <c r="I138" s="29"/>
      <c r="P138" s="26"/>
      <c r="R138" s="26"/>
      <c r="V138" s="31"/>
    </row>
    <row r="139" spans="1:22" ht="15.75" customHeight="1" x14ac:dyDescent="0.2">
      <c r="A139" s="23"/>
      <c r="B139" s="32"/>
      <c r="C139" s="32"/>
      <c r="D139" s="32"/>
      <c r="E139" s="32"/>
      <c r="I139" s="29"/>
      <c r="P139" s="26"/>
      <c r="R139" s="26"/>
      <c r="V139" s="31"/>
    </row>
    <row r="140" spans="1:22" ht="15.75" customHeight="1" x14ac:dyDescent="0.2">
      <c r="A140" s="23"/>
      <c r="B140" s="32"/>
      <c r="C140" s="32"/>
      <c r="D140" s="32"/>
      <c r="E140" s="32"/>
      <c r="I140" s="29"/>
      <c r="P140" s="26"/>
      <c r="R140" s="26"/>
      <c r="V140" s="31"/>
    </row>
    <row r="141" spans="1:22" ht="15.75" customHeight="1" x14ac:dyDescent="0.2">
      <c r="A141" s="23"/>
      <c r="B141" s="32"/>
      <c r="C141" s="32"/>
      <c r="D141" s="32"/>
      <c r="E141" s="32"/>
      <c r="I141" s="29"/>
      <c r="P141" s="26"/>
      <c r="R141" s="26"/>
      <c r="V141" s="31"/>
    </row>
    <row r="142" spans="1:22" ht="15.75" customHeight="1" x14ac:dyDescent="0.2">
      <c r="A142" s="23"/>
      <c r="B142" s="32"/>
      <c r="C142" s="32"/>
      <c r="D142" s="32"/>
      <c r="E142" s="32"/>
      <c r="I142" s="29"/>
      <c r="P142" s="26"/>
      <c r="R142" s="26"/>
      <c r="V142" s="31"/>
    </row>
    <row r="143" spans="1:22" ht="15.75" customHeight="1" x14ac:dyDescent="0.2">
      <c r="A143" s="23"/>
      <c r="B143" s="32"/>
      <c r="C143" s="32"/>
      <c r="D143" s="32"/>
      <c r="E143" s="32"/>
      <c r="I143" s="29"/>
      <c r="P143" s="26"/>
      <c r="R143" s="26"/>
      <c r="V143" s="31"/>
    </row>
    <row r="144" spans="1:22" ht="15.75" customHeight="1" x14ac:dyDescent="0.2">
      <c r="A144" s="23"/>
      <c r="B144" s="32"/>
      <c r="C144" s="32"/>
      <c r="D144" s="32"/>
      <c r="E144" s="32"/>
      <c r="I144" s="29"/>
      <c r="P144" s="26"/>
      <c r="R144" s="26"/>
      <c r="V144" s="31"/>
    </row>
    <row r="145" spans="1:22" ht="15.75" customHeight="1" x14ac:dyDescent="0.2">
      <c r="A145" s="23"/>
      <c r="B145" s="32"/>
      <c r="C145" s="32"/>
      <c r="D145" s="32"/>
      <c r="E145" s="32"/>
      <c r="I145" s="29"/>
      <c r="P145" s="26"/>
      <c r="R145" s="26"/>
      <c r="V145" s="31"/>
    </row>
    <row r="146" spans="1:22" ht="15.75" customHeight="1" x14ac:dyDescent="0.2">
      <c r="A146" s="23"/>
      <c r="B146" s="32"/>
      <c r="C146" s="32"/>
      <c r="D146" s="32"/>
      <c r="E146" s="32"/>
      <c r="I146" s="29"/>
      <c r="P146" s="26"/>
      <c r="R146" s="26"/>
      <c r="V146" s="31"/>
    </row>
    <row r="147" spans="1:22" ht="15.75" customHeight="1" x14ac:dyDescent="0.2">
      <c r="A147" s="23"/>
      <c r="B147" s="32"/>
      <c r="C147" s="32"/>
      <c r="D147" s="32"/>
      <c r="E147" s="32"/>
      <c r="I147" s="29"/>
      <c r="P147" s="26"/>
      <c r="R147" s="26"/>
      <c r="V147" s="31"/>
    </row>
    <row r="148" spans="1:22" ht="15.75" customHeight="1" x14ac:dyDescent="0.2">
      <c r="A148" s="23"/>
      <c r="B148" s="32"/>
      <c r="C148" s="32"/>
      <c r="D148" s="32"/>
      <c r="E148" s="32"/>
      <c r="I148" s="29"/>
      <c r="P148" s="26"/>
      <c r="R148" s="26"/>
      <c r="V148" s="31"/>
    </row>
    <row r="149" spans="1:22" ht="15.75" customHeight="1" x14ac:dyDescent="0.2">
      <c r="A149" s="23"/>
      <c r="B149" s="32"/>
      <c r="C149" s="32"/>
      <c r="D149" s="32"/>
      <c r="E149" s="32"/>
      <c r="I149" s="29"/>
      <c r="P149" s="26"/>
      <c r="R149" s="26"/>
      <c r="V149" s="31"/>
    </row>
    <row r="150" spans="1:22" ht="15.75" customHeight="1" x14ac:dyDescent="0.2">
      <c r="A150" s="23"/>
      <c r="B150" s="32"/>
      <c r="C150" s="32"/>
      <c r="D150" s="32"/>
      <c r="E150" s="32"/>
      <c r="I150" s="29"/>
      <c r="P150" s="26"/>
      <c r="R150" s="26"/>
      <c r="V150" s="31"/>
    </row>
    <row r="151" spans="1:22" ht="15.75" customHeight="1" x14ac:dyDescent="0.2">
      <c r="A151" s="23"/>
      <c r="B151" s="32"/>
      <c r="C151" s="32"/>
      <c r="D151" s="32"/>
      <c r="E151" s="32"/>
      <c r="I151" s="29"/>
      <c r="P151" s="26"/>
      <c r="R151" s="26"/>
      <c r="V151" s="31"/>
    </row>
    <row r="152" spans="1:22" ht="15.75" customHeight="1" x14ac:dyDescent="0.2">
      <c r="A152" s="23"/>
      <c r="B152" s="32"/>
      <c r="C152" s="32"/>
      <c r="D152" s="32"/>
      <c r="E152" s="32"/>
      <c r="I152" s="29"/>
      <c r="P152" s="26"/>
      <c r="R152" s="26"/>
      <c r="V152" s="31"/>
    </row>
    <row r="153" spans="1:22" ht="15.75" customHeight="1" x14ac:dyDescent="0.2">
      <c r="A153" s="23"/>
      <c r="B153" s="32"/>
      <c r="C153" s="32"/>
      <c r="D153" s="32"/>
      <c r="E153" s="32"/>
      <c r="I153" s="29"/>
      <c r="P153" s="26"/>
      <c r="R153" s="26"/>
      <c r="V153" s="31"/>
    </row>
    <row r="154" spans="1:22" ht="15.75" customHeight="1" x14ac:dyDescent="0.2">
      <c r="A154" s="23"/>
      <c r="B154" s="32"/>
      <c r="C154" s="32"/>
      <c r="D154" s="32"/>
      <c r="E154" s="32"/>
      <c r="I154" s="29"/>
      <c r="P154" s="26"/>
      <c r="R154" s="26"/>
      <c r="V154" s="31"/>
    </row>
    <row r="155" spans="1:22" ht="15.75" customHeight="1" x14ac:dyDescent="0.2">
      <c r="A155" s="23"/>
      <c r="B155" s="32"/>
      <c r="C155" s="32"/>
      <c r="D155" s="32"/>
      <c r="E155" s="32"/>
      <c r="I155" s="29"/>
      <c r="P155" s="26"/>
      <c r="R155" s="26"/>
      <c r="V155" s="31"/>
    </row>
    <row r="156" spans="1:22" ht="15.75" customHeight="1" x14ac:dyDescent="0.2">
      <c r="A156" s="23"/>
      <c r="B156" s="32"/>
      <c r="C156" s="32"/>
      <c r="D156" s="32"/>
      <c r="E156" s="32"/>
      <c r="I156" s="29"/>
      <c r="P156" s="26"/>
      <c r="R156" s="26"/>
      <c r="V156" s="31"/>
    </row>
    <row r="157" spans="1:22" ht="15.75" customHeight="1" x14ac:dyDescent="0.2">
      <c r="A157" s="23"/>
      <c r="B157" s="32"/>
      <c r="C157" s="32"/>
      <c r="D157" s="32"/>
      <c r="E157" s="32"/>
      <c r="I157" s="29"/>
      <c r="P157" s="26"/>
      <c r="R157" s="26"/>
      <c r="V157" s="31"/>
    </row>
    <row r="158" spans="1:22" ht="15.75" customHeight="1" x14ac:dyDescent="0.2">
      <c r="A158" s="23"/>
      <c r="B158" s="32"/>
      <c r="C158" s="32"/>
      <c r="D158" s="32"/>
      <c r="E158" s="32"/>
      <c r="I158" s="29"/>
      <c r="P158" s="26"/>
      <c r="R158" s="26"/>
      <c r="V158" s="31"/>
    </row>
    <row r="159" spans="1:22" ht="15.75" customHeight="1" x14ac:dyDescent="0.2">
      <c r="A159" s="23"/>
      <c r="B159" s="32"/>
      <c r="C159" s="32"/>
      <c r="D159" s="32"/>
      <c r="E159" s="32"/>
      <c r="I159" s="29"/>
      <c r="P159" s="26"/>
      <c r="R159" s="26"/>
      <c r="V159" s="31"/>
    </row>
    <row r="160" spans="1:22" ht="15.75" customHeight="1" x14ac:dyDescent="0.2">
      <c r="A160" s="23"/>
      <c r="B160" s="32"/>
      <c r="C160" s="32"/>
      <c r="D160" s="32"/>
      <c r="E160" s="32"/>
      <c r="I160" s="29"/>
      <c r="P160" s="26"/>
      <c r="R160" s="26"/>
      <c r="V160" s="31"/>
    </row>
    <row r="161" spans="1:22" ht="15.75" customHeight="1" x14ac:dyDescent="0.2">
      <c r="A161" s="23"/>
      <c r="B161" s="32"/>
      <c r="C161" s="32"/>
      <c r="D161" s="32"/>
      <c r="E161" s="32"/>
      <c r="I161" s="29"/>
      <c r="P161" s="26"/>
      <c r="R161" s="26"/>
      <c r="V161" s="31"/>
    </row>
    <row r="162" spans="1:22" ht="15.75" customHeight="1" x14ac:dyDescent="0.2">
      <c r="A162" s="23"/>
      <c r="B162" s="32"/>
      <c r="C162" s="32"/>
      <c r="D162" s="32"/>
      <c r="E162" s="32"/>
      <c r="I162" s="29"/>
      <c r="P162" s="26"/>
      <c r="R162" s="26"/>
      <c r="V162" s="31"/>
    </row>
    <row r="163" spans="1:22" ht="15.75" customHeight="1" x14ac:dyDescent="0.2">
      <c r="A163" s="23"/>
      <c r="B163" s="32"/>
      <c r="C163" s="32"/>
      <c r="D163" s="32"/>
      <c r="E163" s="32"/>
      <c r="I163" s="29"/>
      <c r="P163" s="26"/>
      <c r="R163" s="26"/>
      <c r="V163" s="31"/>
    </row>
    <row r="164" spans="1:22" ht="15.75" customHeight="1" x14ac:dyDescent="0.2">
      <c r="A164" s="23"/>
      <c r="B164" s="32"/>
      <c r="C164" s="32"/>
      <c r="D164" s="32"/>
      <c r="E164" s="32"/>
      <c r="I164" s="29"/>
      <c r="P164" s="26"/>
      <c r="R164" s="26"/>
      <c r="V164" s="31"/>
    </row>
    <row r="165" spans="1:22" ht="15.75" customHeight="1" x14ac:dyDescent="0.2">
      <c r="A165" s="23"/>
      <c r="B165" s="32"/>
      <c r="C165" s="32"/>
      <c r="D165" s="32"/>
      <c r="E165" s="32"/>
      <c r="I165" s="29"/>
      <c r="P165" s="26"/>
      <c r="R165" s="26"/>
      <c r="V165" s="31"/>
    </row>
    <row r="166" spans="1:22" ht="15.75" customHeight="1" x14ac:dyDescent="0.2">
      <c r="A166" s="23"/>
      <c r="B166" s="32"/>
      <c r="C166" s="32"/>
      <c r="D166" s="32"/>
      <c r="E166" s="32"/>
      <c r="I166" s="29"/>
      <c r="P166" s="26"/>
      <c r="R166" s="26"/>
      <c r="V166" s="31"/>
    </row>
    <row r="167" spans="1:22" ht="15.75" customHeight="1" x14ac:dyDescent="0.2">
      <c r="A167" s="23"/>
      <c r="B167" s="32"/>
      <c r="C167" s="32"/>
      <c r="D167" s="32"/>
      <c r="E167" s="32"/>
      <c r="I167" s="29"/>
      <c r="P167" s="26"/>
      <c r="R167" s="26"/>
      <c r="V167" s="31"/>
    </row>
    <row r="168" spans="1:22" ht="15.75" customHeight="1" x14ac:dyDescent="0.2">
      <c r="A168" s="23"/>
      <c r="B168" s="32"/>
      <c r="C168" s="32"/>
      <c r="D168" s="32"/>
      <c r="E168" s="32"/>
      <c r="I168" s="29"/>
      <c r="P168" s="26"/>
      <c r="R168" s="26"/>
      <c r="V168" s="31"/>
    </row>
    <row r="169" spans="1:22" ht="15.75" customHeight="1" x14ac:dyDescent="0.2">
      <c r="A169" s="23"/>
      <c r="B169" s="32"/>
      <c r="C169" s="32"/>
      <c r="D169" s="32"/>
      <c r="E169" s="32"/>
      <c r="I169" s="29"/>
      <c r="P169" s="26"/>
      <c r="R169" s="26"/>
      <c r="V169" s="31"/>
    </row>
    <row r="170" spans="1:22" ht="15.75" customHeight="1" x14ac:dyDescent="0.2">
      <c r="A170" s="23"/>
      <c r="B170" s="32"/>
      <c r="C170" s="32"/>
      <c r="D170" s="32"/>
      <c r="E170" s="32"/>
      <c r="I170" s="29"/>
      <c r="P170" s="26"/>
      <c r="R170" s="26"/>
      <c r="V170" s="31"/>
    </row>
    <row r="171" spans="1:22" ht="15.75" customHeight="1" x14ac:dyDescent="0.2">
      <c r="A171" s="23"/>
      <c r="B171" s="32"/>
      <c r="C171" s="32"/>
      <c r="D171" s="32"/>
      <c r="E171" s="32"/>
      <c r="I171" s="29"/>
      <c r="P171" s="26"/>
      <c r="R171" s="26"/>
      <c r="V171" s="31"/>
    </row>
    <row r="172" spans="1:22" ht="15.75" customHeight="1" x14ac:dyDescent="0.2">
      <c r="A172" s="23"/>
      <c r="B172" s="32"/>
      <c r="C172" s="32"/>
      <c r="D172" s="32"/>
      <c r="E172" s="32"/>
      <c r="I172" s="29"/>
      <c r="P172" s="26"/>
      <c r="R172" s="26"/>
      <c r="V172" s="31"/>
    </row>
    <row r="173" spans="1:22" ht="15.75" customHeight="1" x14ac:dyDescent="0.2">
      <c r="A173" s="23"/>
      <c r="B173" s="32"/>
      <c r="C173" s="32"/>
      <c r="D173" s="32"/>
      <c r="E173" s="32"/>
      <c r="I173" s="29"/>
      <c r="P173" s="26"/>
      <c r="R173" s="26"/>
      <c r="V173" s="31"/>
    </row>
    <row r="174" spans="1:22" ht="15.75" customHeight="1" x14ac:dyDescent="0.2">
      <c r="A174" s="23"/>
      <c r="B174" s="32"/>
      <c r="C174" s="32"/>
      <c r="D174" s="32"/>
      <c r="E174" s="32"/>
      <c r="I174" s="29"/>
      <c r="P174" s="26"/>
      <c r="R174" s="26"/>
      <c r="V174" s="31"/>
    </row>
    <row r="175" spans="1:22" ht="15.75" customHeight="1" x14ac:dyDescent="0.2">
      <c r="A175" s="23"/>
      <c r="B175" s="32"/>
      <c r="C175" s="32"/>
      <c r="D175" s="32"/>
      <c r="E175" s="32"/>
      <c r="I175" s="29"/>
      <c r="P175" s="26"/>
      <c r="R175" s="26"/>
      <c r="V175" s="31"/>
    </row>
    <row r="176" spans="1:22" ht="15.75" customHeight="1" x14ac:dyDescent="0.2">
      <c r="A176" s="23"/>
      <c r="B176" s="32"/>
      <c r="C176" s="32"/>
      <c r="D176" s="32"/>
      <c r="E176" s="32"/>
      <c r="I176" s="29"/>
      <c r="P176" s="26"/>
      <c r="R176" s="26"/>
      <c r="V176" s="31"/>
    </row>
    <row r="177" spans="1:22" ht="15.75" customHeight="1" x14ac:dyDescent="0.2">
      <c r="A177" s="23"/>
      <c r="B177" s="32"/>
      <c r="C177" s="32"/>
      <c r="D177" s="32"/>
      <c r="E177" s="32"/>
      <c r="I177" s="29"/>
      <c r="P177" s="26"/>
      <c r="R177" s="26"/>
      <c r="V177" s="31"/>
    </row>
    <row r="178" spans="1:22" ht="15.75" customHeight="1" x14ac:dyDescent="0.2">
      <c r="A178" s="23"/>
      <c r="B178" s="32"/>
      <c r="C178" s="32"/>
      <c r="D178" s="32"/>
      <c r="E178" s="32"/>
      <c r="I178" s="29"/>
      <c r="P178" s="26"/>
      <c r="R178" s="26"/>
      <c r="V178" s="31"/>
    </row>
    <row r="179" spans="1:22" ht="15.75" customHeight="1" x14ac:dyDescent="0.2">
      <c r="A179" s="23"/>
      <c r="B179" s="32"/>
      <c r="C179" s="32"/>
      <c r="D179" s="32"/>
      <c r="E179" s="32"/>
      <c r="I179" s="29"/>
      <c r="P179" s="26"/>
      <c r="R179" s="26"/>
      <c r="V179" s="31"/>
    </row>
    <row r="180" spans="1:22" ht="15.75" customHeight="1" x14ac:dyDescent="0.2">
      <c r="A180" s="23"/>
      <c r="B180" s="32"/>
      <c r="C180" s="32"/>
      <c r="D180" s="32"/>
      <c r="E180" s="32"/>
      <c r="I180" s="29"/>
      <c r="P180" s="26"/>
      <c r="R180" s="26"/>
      <c r="V180" s="31"/>
    </row>
    <row r="181" spans="1:22" ht="15.75" customHeight="1" x14ac:dyDescent="0.2">
      <c r="A181" s="23"/>
      <c r="B181" s="32"/>
      <c r="C181" s="32"/>
      <c r="D181" s="32"/>
      <c r="E181" s="32"/>
      <c r="I181" s="29"/>
      <c r="P181" s="26"/>
      <c r="R181" s="26"/>
      <c r="V181" s="31"/>
    </row>
    <row r="182" spans="1:22" ht="15.75" customHeight="1" x14ac:dyDescent="0.2">
      <c r="A182" s="23"/>
      <c r="B182" s="32"/>
      <c r="C182" s="32"/>
      <c r="D182" s="32"/>
      <c r="E182" s="32"/>
      <c r="I182" s="29"/>
      <c r="P182" s="26"/>
      <c r="R182" s="26"/>
      <c r="V182" s="31"/>
    </row>
    <row r="183" spans="1:22" ht="15.75" customHeight="1" x14ac:dyDescent="0.2">
      <c r="A183" s="23"/>
      <c r="B183" s="32"/>
      <c r="C183" s="32"/>
      <c r="D183" s="32"/>
      <c r="E183" s="32"/>
      <c r="I183" s="29"/>
      <c r="P183" s="26"/>
      <c r="R183" s="26"/>
      <c r="V183" s="31"/>
    </row>
    <row r="184" spans="1:22" ht="15.75" customHeight="1" x14ac:dyDescent="0.2">
      <c r="A184" s="23"/>
      <c r="B184" s="32"/>
      <c r="C184" s="32"/>
      <c r="D184" s="32"/>
      <c r="E184" s="32"/>
      <c r="I184" s="29"/>
      <c r="P184" s="26"/>
      <c r="R184" s="26"/>
      <c r="V184" s="31"/>
    </row>
    <row r="185" spans="1:22" ht="15.75" customHeight="1" x14ac:dyDescent="0.2">
      <c r="A185" s="23"/>
      <c r="B185" s="32"/>
      <c r="C185" s="32"/>
      <c r="D185" s="32"/>
      <c r="E185" s="32"/>
      <c r="I185" s="29"/>
      <c r="P185" s="26"/>
      <c r="R185" s="26"/>
      <c r="V185" s="31"/>
    </row>
    <row r="186" spans="1:22" ht="15.75" customHeight="1" x14ac:dyDescent="0.2">
      <c r="A186" s="23"/>
      <c r="B186" s="32"/>
      <c r="C186" s="32"/>
      <c r="D186" s="32"/>
      <c r="E186" s="32"/>
      <c r="I186" s="29"/>
      <c r="P186" s="26"/>
      <c r="R186" s="26"/>
      <c r="V186" s="31"/>
    </row>
    <row r="187" spans="1:22" ht="15.75" customHeight="1" x14ac:dyDescent="0.2">
      <c r="A187" s="23"/>
      <c r="B187" s="32"/>
      <c r="C187" s="32"/>
      <c r="D187" s="32"/>
      <c r="E187" s="32"/>
      <c r="I187" s="29"/>
      <c r="P187" s="26"/>
      <c r="R187" s="26"/>
      <c r="V187" s="31"/>
    </row>
    <row r="188" spans="1:22" ht="15.75" customHeight="1" x14ac:dyDescent="0.2">
      <c r="A188" s="23"/>
      <c r="B188" s="32"/>
      <c r="C188" s="32"/>
      <c r="D188" s="32"/>
      <c r="E188" s="32"/>
      <c r="I188" s="29"/>
      <c r="P188" s="26"/>
      <c r="R188" s="26"/>
      <c r="V188" s="31"/>
    </row>
    <row r="189" spans="1:22" ht="15.75" customHeight="1" x14ac:dyDescent="0.2">
      <c r="A189" s="23"/>
      <c r="B189" s="32"/>
      <c r="C189" s="32"/>
      <c r="D189" s="32"/>
      <c r="E189" s="32"/>
      <c r="I189" s="29"/>
      <c r="P189" s="26"/>
      <c r="R189" s="26"/>
      <c r="V189" s="31"/>
    </row>
    <row r="190" spans="1:22" ht="15.75" customHeight="1" x14ac:dyDescent="0.2">
      <c r="A190" s="23"/>
      <c r="B190" s="32"/>
      <c r="C190" s="32"/>
      <c r="D190" s="32"/>
      <c r="E190" s="32"/>
      <c r="I190" s="29"/>
      <c r="P190" s="26"/>
      <c r="R190" s="26"/>
      <c r="V190" s="31"/>
    </row>
    <row r="191" spans="1:22" ht="15.75" customHeight="1" x14ac:dyDescent="0.2">
      <c r="A191" s="23"/>
      <c r="B191" s="32"/>
      <c r="C191" s="32"/>
      <c r="D191" s="32"/>
      <c r="E191" s="32"/>
      <c r="I191" s="29"/>
      <c r="P191" s="26"/>
      <c r="R191" s="26"/>
      <c r="V191" s="31"/>
    </row>
    <row r="192" spans="1:22" ht="15.75" customHeight="1" x14ac:dyDescent="0.2">
      <c r="A192" s="23"/>
      <c r="B192" s="32"/>
      <c r="C192" s="32"/>
      <c r="D192" s="32"/>
      <c r="E192" s="32"/>
      <c r="I192" s="29"/>
      <c r="P192" s="26"/>
      <c r="R192" s="26"/>
      <c r="V192" s="31"/>
    </row>
    <row r="193" spans="1:22" ht="15.75" customHeight="1" x14ac:dyDescent="0.2">
      <c r="A193" s="23"/>
      <c r="B193" s="32"/>
      <c r="C193" s="32"/>
      <c r="D193" s="32"/>
      <c r="E193" s="32"/>
      <c r="I193" s="29"/>
      <c r="P193" s="26"/>
      <c r="R193" s="26"/>
      <c r="V193" s="31"/>
    </row>
    <row r="194" spans="1:22" ht="15.75" customHeight="1" x14ac:dyDescent="0.2">
      <c r="A194" s="23"/>
      <c r="B194" s="32"/>
      <c r="C194" s="32"/>
      <c r="D194" s="32"/>
      <c r="E194" s="32"/>
      <c r="I194" s="29"/>
      <c r="P194" s="26"/>
      <c r="R194" s="26"/>
      <c r="V194" s="31"/>
    </row>
    <row r="195" spans="1:22" ht="15.75" customHeight="1" x14ac:dyDescent="0.2">
      <c r="A195" s="23"/>
      <c r="B195" s="32"/>
      <c r="C195" s="32"/>
      <c r="D195" s="32"/>
      <c r="E195" s="32"/>
      <c r="I195" s="29"/>
      <c r="P195" s="26"/>
      <c r="R195" s="26"/>
      <c r="V195" s="31"/>
    </row>
    <row r="196" spans="1:22" ht="15.75" customHeight="1" x14ac:dyDescent="0.2">
      <c r="A196" s="23"/>
      <c r="B196" s="32"/>
      <c r="C196" s="32"/>
      <c r="D196" s="32"/>
      <c r="E196" s="32"/>
      <c r="I196" s="29"/>
      <c r="P196" s="26"/>
      <c r="R196" s="26"/>
      <c r="V196" s="31"/>
    </row>
    <row r="197" spans="1:22" ht="15.75" customHeight="1" x14ac:dyDescent="0.2">
      <c r="A197" s="23"/>
      <c r="B197" s="32"/>
      <c r="C197" s="32"/>
      <c r="D197" s="32"/>
      <c r="E197" s="32"/>
      <c r="I197" s="29"/>
      <c r="P197" s="26"/>
      <c r="R197" s="26"/>
      <c r="V197" s="31"/>
    </row>
    <row r="198" spans="1:22" ht="15.75" customHeight="1" x14ac:dyDescent="0.2">
      <c r="A198" s="23"/>
      <c r="B198" s="32"/>
      <c r="C198" s="32"/>
      <c r="D198" s="32"/>
      <c r="E198" s="32"/>
      <c r="I198" s="29"/>
      <c r="P198" s="26"/>
      <c r="R198" s="26"/>
      <c r="V198" s="31"/>
    </row>
    <row r="199" spans="1:22" ht="15.75" customHeight="1" x14ac:dyDescent="0.2">
      <c r="A199" s="23"/>
      <c r="B199" s="32"/>
      <c r="C199" s="32"/>
      <c r="D199" s="32"/>
      <c r="E199" s="32"/>
      <c r="I199" s="29"/>
      <c r="P199" s="26"/>
      <c r="R199" s="26"/>
      <c r="V199" s="31"/>
    </row>
    <row r="200" spans="1:22" ht="15.75" customHeight="1" x14ac:dyDescent="0.2">
      <c r="A200" s="23"/>
      <c r="B200" s="32"/>
      <c r="C200" s="32"/>
      <c r="D200" s="32"/>
      <c r="E200" s="32"/>
      <c r="I200" s="29"/>
      <c r="P200" s="26"/>
      <c r="R200" s="26"/>
      <c r="V200" s="31"/>
    </row>
    <row r="201" spans="1:22" ht="15.75" customHeight="1" x14ac:dyDescent="0.2">
      <c r="A201" s="23"/>
      <c r="B201" s="32"/>
      <c r="C201" s="32"/>
      <c r="D201" s="32"/>
      <c r="E201" s="32"/>
      <c r="I201" s="29"/>
      <c r="P201" s="26"/>
      <c r="R201" s="26"/>
      <c r="V201" s="31"/>
    </row>
    <row r="202" spans="1:22" ht="15.75" customHeight="1" x14ac:dyDescent="0.2">
      <c r="A202" s="23"/>
      <c r="B202" s="32"/>
      <c r="C202" s="32"/>
      <c r="D202" s="32"/>
      <c r="E202" s="32"/>
      <c r="I202" s="29"/>
      <c r="P202" s="26"/>
      <c r="R202" s="26"/>
      <c r="V202" s="31"/>
    </row>
    <row r="203" spans="1:22" ht="15.75" customHeight="1" x14ac:dyDescent="0.2">
      <c r="A203" s="23"/>
      <c r="B203" s="32"/>
      <c r="C203" s="32"/>
      <c r="D203" s="32"/>
      <c r="E203" s="32"/>
      <c r="I203" s="29"/>
      <c r="P203" s="26"/>
      <c r="R203" s="26"/>
      <c r="V203" s="31"/>
    </row>
    <row r="204" spans="1:22" ht="15.75" customHeight="1" x14ac:dyDescent="0.2">
      <c r="A204" s="23"/>
      <c r="B204" s="32"/>
      <c r="C204" s="32"/>
      <c r="D204" s="32"/>
      <c r="E204" s="32"/>
      <c r="I204" s="29"/>
      <c r="P204" s="26"/>
      <c r="R204" s="26"/>
      <c r="V204" s="31"/>
    </row>
    <row r="205" spans="1:22" ht="15.75" customHeight="1" x14ac:dyDescent="0.2">
      <c r="A205" s="23"/>
      <c r="B205" s="32"/>
      <c r="C205" s="32"/>
      <c r="D205" s="32"/>
      <c r="E205" s="32"/>
      <c r="I205" s="29"/>
      <c r="P205" s="26"/>
      <c r="R205" s="26"/>
      <c r="V205" s="31"/>
    </row>
    <row r="206" spans="1:22" ht="15.75" customHeight="1" x14ac:dyDescent="0.2">
      <c r="A206" s="23"/>
      <c r="B206" s="32"/>
      <c r="C206" s="32"/>
      <c r="D206" s="32"/>
      <c r="E206" s="32"/>
      <c r="I206" s="29"/>
      <c r="P206" s="26"/>
      <c r="R206" s="26"/>
      <c r="V206" s="31"/>
    </row>
    <row r="207" spans="1:22" ht="15.75" customHeight="1" x14ac:dyDescent="0.2">
      <c r="A207" s="23"/>
      <c r="B207" s="32"/>
      <c r="C207" s="32"/>
      <c r="D207" s="32"/>
      <c r="E207" s="32"/>
      <c r="I207" s="29"/>
      <c r="P207" s="26"/>
      <c r="R207" s="26"/>
      <c r="V207" s="31"/>
    </row>
    <row r="208" spans="1:22" ht="15.75" customHeight="1" x14ac:dyDescent="0.2">
      <c r="A208" s="23"/>
      <c r="B208" s="32"/>
      <c r="C208" s="32"/>
      <c r="D208" s="32"/>
      <c r="E208" s="32"/>
      <c r="I208" s="29"/>
      <c r="P208" s="26"/>
      <c r="R208" s="26"/>
      <c r="V208" s="31"/>
    </row>
    <row r="209" spans="1:22" ht="15.75" customHeight="1" x14ac:dyDescent="0.2">
      <c r="A209" s="23"/>
      <c r="B209" s="32"/>
      <c r="C209" s="32"/>
      <c r="D209" s="32"/>
      <c r="E209" s="32"/>
      <c r="I209" s="29"/>
      <c r="P209" s="26"/>
      <c r="R209" s="26"/>
      <c r="V209" s="31"/>
    </row>
    <row r="210" spans="1:22" ht="15.75" customHeight="1" x14ac:dyDescent="0.2">
      <c r="A210" s="23"/>
      <c r="B210" s="32"/>
      <c r="C210" s="32"/>
      <c r="D210" s="32"/>
      <c r="E210" s="32"/>
      <c r="I210" s="29"/>
      <c r="P210" s="26"/>
      <c r="R210" s="26"/>
      <c r="V210" s="31"/>
    </row>
    <row r="211" spans="1:22" ht="15.75" customHeight="1" x14ac:dyDescent="0.2">
      <c r="A211" s="23"/>
      <c r="B211" s="32"/>
      <c r="C211" s="32"/>
      <c r="D211" s="32"/>
      <c r="E211" s="32"/>
      <c r="I211" s="29"/>
      <c r="P211" s="26"/>
      <c r="R211" s="26"/>
      <c r="V211" s="31"/>
    </row>
    <row r="212" spans="1:22" ht="15.75" customHeight="1" x14ac:dyDescent="0.2">
      <c r="A212" s="23"/>
      <c r="B212" s="32"/>
      <c r="C212" s="32"/>
      <c r="D212" s="32"/>
      <c r="E212" s="32"/>
      <c r="I212" s="29"/>
      <c r="P212" s="26"/>
      <c r="R212" s="26"/>
      <c r="V212" s="31"/>
    </row>
    <row r="213" spans="1:22" ht="15.75" customHeight="1" x14ac:dyDescent="0.2">
      <c r="A213" s="23"/>
      <c r="B213" s="32"/>
      <c r="C213" s="32"/>
      <c r="D213" s="32"/>
      <c r="E213" s="32"/>
      <c r="I213" s="29"/>
      <c r="P213" s="26"/>
      <c r="R213" s="26"/>
      <c r="V213" s="31"/>
    </row>
    <row r="214" spans="1:22" ht="15.75" customHeight="1" x14ac:dyDescent="0.2">
      <c r="A214" s="23"/>
      <c r="B214" s="32"/>
      <c r="C214" s="32"/>
      <c r="D214" s="32"/>
      <c r="E214" s="32"/>
      <c r="I214" s="29"/>
      <c r="P214" s="26"/>
      <c r="R214" s="26"/>
      <c r="V214" s="31"/>
    </row>
    <row r="215" spans="1:22" ht="15.75" customHeight="1" x14ac:dyDescent="0.2">
      <c r="A215" s="23"/>
      <c r="B215" s="32"/>
      <c r="C215" s="32"/>
      <c r="D215" s="32"/>
      <c r="E215" s="32"/>
      <c r="I215" s="29"/>
      <c r="P215" s="26"/>
      <c r="R215" s="26"/>
      <c r="V215" s="31"/>
    </row>
    <row r="216" spans="1:22" ht="15.75" customHeight="1" x14ac:dyDescent="0.2">
      <c r="A216" s="23"/>
      <c r="B216" s="32"/>
      <c r="C216" s="32"/>
      <c r="D216" s="32"/>
      <c r="E216" s="32"/>
      <c r="I216" s="29"/>
      <c r="P216" s="26"/>
      <c r="R216" s="26"/>
      <c r="V216" s="31"/>
    </row>
    <row r="217" spans="1:22" ht="15.75" customHeight="1" x14ac:dyDescent="0.2">
      <c r="A217" s="23"/>
      <c r="B217" s="32"/>
      <c r="C217" s="32"/>
      <c r="D217" s="32"/>
      <c r="E217" s="32"/>
      <c r="I217" s="29"/>
      <c r="P217" s="26"/>
      <c r="R217" s="26"/>
      <c r="V217" s="31"/>
    </row>
    <row r="218" spans="1:22" ht="15.75" customHeight="1" x14ac:dyDescent="0.2">
      <c r="A218" s="23"/>
      <c r="B218" s="32"/>
      <c r="C218" s="32"/>
      <c r="D218" s="32"/>
      <c r="E218" s="32"/>
      <c r="I218" s="29"/>
      <c r="P218" s="26"/>
      <c r="R218" s="26"/>
      <c r="V218" s="31"/>
    </row>
    <row r="219" spans="1:22" ht="15.75" customHeight="1" x14ac:dyDescent="0.2">
      <c r="A219" s="23"/>
      <c r="B219" s="32"/>
      <c r="C219" s="32"/>
      <c r="D219" s="32"/>
      <c r="E219" s="32"/>
      <c r="I219" s="29"/>
      <c r="P219" s="26"/>
      <c r="R219" s="26"/>
      <c r="V219" s="31"/>
    </row>
    <row r="220" spans="1:22" ht="15.75" customHeight="1" x14ac:dyDescent="0.2">
      <c r="A220" s="23"/>
      <c r="B220" s="32"/>
      <c r="C220" s="32"/>
      <c r="D220" s="32"/>
      <c r="E220" s="32"/>
      <c r="I220" s="29"/>
      <c r="P220" s="26"/>
      <c r="R220" s="26"/>
      <c r="V220" s="31"/>
    </row>
    <row r="221" spans="1:22" ht="15.75" customHeight="1" x14ac:dyDescent="0.2">
      <c r="A221" s="23"/>
      <c r="B221" s="32"/>
      <c r="C221" s="32"/>
      <c r="D221" s="32"/>
      <c r="E221" s="32"/>
      <c r="I221" s="29"/>
      <c r="P221" s="26"/>
      <c r="R221" s="26"/>
      <c r="V221" s="31"/>
    </row>
    <row r="222" spans="1:22" ht="15.75" customHeight="1" x14ac:dyDescent="0.2">
      <c r="A222" s="23"/>
      <c r="B222" s="32"/>
      <c r="C222" s="32"/>
      <c r="D222" s="32"/>
      <c r="E222" s="32"/>
      <c r="I222" s="29"/>
      <c r="P222" s="26"/>
      <c r="R222" s="26"/>
      <c r="V222" s="31"/>
    </row>
    <row r="223" spans="1:22" ht="15.75" customHeight="1" x14ac:dyDescent="0.2">
      <c r="A223" s="23"/>
      <c r="B223" s="32"/>
      <c r="C223" s="32"/>
      <c r="D223" s="32"/>
      <c r="E223" s="32"/>
      <c r="I223" s="29"/>
      <c r="P223" s="26"/>
      <c r="R223" s="26"/>
      <c r="V223" s="31"/>
    </row>
    <row r="224" spans="1:22" ht="15.75" customHeight="1" x14ac:dyDescent="0.2">
      <c r="A224" s="23"/>
      <c r="B224" s="32"/>
      <c r="C224" s="32"/>
      <c r="D224" s="32"/>
      <c r="E224" s="32"/>
      <c r="I224" s="29"/>
      <c r="P224" s="26"/>
      <c r="R224" s="26"/>
      <c r="V224" s="31"/>
    </row>
    <row r="225" spans="1:22" ht="15.75" customHeight="1" x14ac:dyDescent="0.2">
      <c r="A225" s="23"/>
      <c r="B225" s="32"/>
      <c r="C225" s="32"/>
      <c r="D225" s="32"/>
      <c r="E225" s="32"/>
      <c r="I225" s="29"/>
      <c r="P225" s="26"/>
      <c r="R225" s="26"/>
      <c r="V225" s="31"/>
    </row>
    <row r="226" spans="1:22" ht="15.75" customHeight="1" x14ac:dyDescent="0.2">
      <c r="A226" s="23"/>
      <c r="B226" s="32"/>
      <c r="C226" s="32"/>
      <c r="D226" s="32"/>
      <c r="E226" s="32"/>
      <c r="I226" s="29"/>
      <c r="P226" s="26"/>
      <c r="R226" s="26"/>
      <c r="V226" s="31"/>
    </row>
    <row r="227" spans="1:22" ht="15.75" customHeight="1" x14ac:dyDescent="0.2">
      <c r="A227" s="23"/>
      <c r="B227" s="32"/>
      <c r="C227" s="32"/>
      <c r="D227" s="32"/>
      <c r="E227" s="32"/>
      <c r="I227" s="29"/>
      <c r="P227" s="26"/>
      <c r="R227" s="26"/>
      <c r="V227" s="31"/>
    </row>
    <row r="228" spans="1:22" ht="15.75" customHeight="1" x14ac:dyDescent="0.2">
      <c r="A228" s="23"/>
      <c r="B228" s="32"/>
      <c r="C228" s="32"/>
      <c r="D228" s="32"/>
      <c r="E228" s="32"/>
      <c r="I228" s="29"/>
      <c r="P228" s="26"/>
      <c r="R228" s="26"/>
      <c r="V228" s="31"/>
    </row>
    <row r="229" spans="1:22" ht="15.75" customHeight="1" x14ac:dyDescent="0.2">
      <c r="A229" s="23"/>
      <c r="B229" s="32"/>
      <c r="C229" s="32"/>
      <c r="D229" s="32"/>
      <c r="E229" s="32"/>
      <c r="I229" s="29"/>
      <c r="P229" s="26"/>
      <c r="R229" s="26"/>
      <c r="V229" s="31"/>
    </row>
    <row r="230" spans="1:22" ht="15.75" customHeight="1" x14ac:dyDescent="0.2">
      <c r="A230" s="23"/>
      <c r="B230" s="32"/>
      <c r="C230" s="32"/>
      <c r="D230" s="32"/>
      <c r="E230" s="32"/>
      <c r="I230" s="29"/>
      <c r="P230" s="26"/>
      <c r="R230" s="26"/>
      <c r="V230" s="31"/>
    </row>
    <row r="231" spans="1:22" ht="15.75" customHeight="1" x14ac:dyDescent="0.2">
      <c r="A231" s="23"/>
      <c r="B231" s="32"/>
      <c r="C231" s="32"/>
      <c r="D231" s="32"/>
      <c r="E231" s="32"/>
      <c r="I231" s="29"/>
      <c r="P231" s="26"/>
      <c r="R231" s="26"/>
      <c r="V231" s="31"/>
    </row>
    <row r="232" spans="1:22" ht="15.75" customHeight="1" x14ac:dyDescent="0.2">
      <c r="A232" s="23"/>
      <c r="B232" s="32"/>
      <c r="C232" s="32"/>
      <c r="D232" s="32"/>
      <c r="E232" s="32"/>
      <c r="I232" s="29"/>
      <c r="P232" s="26"/>
      <c r="R232" s="26"/>
      <c r="V232" s="31"/>
    </row>
    <row r="233" spans="1:22" ht="15.75" customHeight="1" x14ac:dyDescent="0.2">
      <c r="A233" s="23"/>
      <c r="B233" s="32"/>
      <c r="C233" s="32"/>
      <c r="D233" s="32"/>
      <c r="E233" s="32"/>
      <c r="I233" s="29"/>
      <c r="P233" s="26"/>
      <c r="R233" s="26"/>
      <c r="V233" s="31"/>
    </row>
    <row r="234" spans="1:22" ht="15.75" customHeight="1" x14ac:dyDescent="0.2">
      <c r="A234" s="23"/>
      <c r="B234" s="32"/>
      <c r="C234" s="32"/>
      <c r="D234" s="32"/>
      <c r="E234" s="32"/>
      <c r="I234" s="29"/>
      <c r="P234" s="26"/>
      <c r="R234" s="26"/>
      <c r="V234" s="31"/>
    </row>
    <row r="235" spans="1:22" ht="15.75" customHeight="1" x14ac:dyDescent="0.2">
      <c r="A235" s="23"/>
      <c r="B235" s="32"/>
      <c r="C235" s="32"/>
      <c r="D235" s="32"/>
      <c r="E235" s="32"/>
      <c r="I235" s="29"/>
      <c r="P235" s="26"/>
      <c r="R235" s="26"/>
      <c r="V235" s="31"/>
    </row>
    <row r="236" spans="1:22" ht="15.75" customHeight="1" x14ac:dyDescent="0.2">
      <c r="A236" s="23"/>
      <c r="B236" s="32"/>
      <c r="C236" s="32"/>
      <c r="D236" s="32"/>
      <c r="E236" s="32"/>
      <c r="I236" s="29"/>
      <c r="P236" s="26"/>
      <c r="R236" s="26"/>
      <c r="V236" s="31"/>
    </row>
    <row r="237" spans="1:22" ht="15.75" customHeight="1" x14ac:dyDescent="0.2">
      <c r="A237" s="23"/>
      <c r="B237" s="32"/>
      <c r="C237" s="32"/>
      <c r="D237" s="32"/>
      <c r="E237" s="32"/>
      <c r="I237" s="29"/>
      <c r="P237" s="26"/>
      <c r="R237" s="26"/>
      <c r="V237" s="31"/>
    </row>
    <row r="238" spans="1:22" ht="15.75" customHeight="1" x14ac:dyDescent="0.2">
      <c r="A238" s="23"/>
      <c r="B238" s="32"/>
      <c r="C238" s="32"/>
      <c r="D238" s="32"/>
      <c r="E238" s="32"/>
      <c r="I238" s="29"/>
      <c r="P238" s="26"/>
      <c r="R238" s="26"/>
      <c r="V238" s="31"/>
    </row>
    <row r="239" spans="1:22" ht="15.75" customHeight="1" x14ac:dyDescent="0.2">
      <c r="A239" s="23"/>
      <c r="B239" s="32"/>
      <c r="C239" s="32"/>
      <c r="D239" s="32"/>
      <c r="E239" s="32"/>
      <c r="I239" s="29"/>
      <c r="P239" s="26"/>
      <c r="R239" s="26"/>
      <c r="V239" s="31"/>
    </row>
    <row r="240" spans="1:22" ht="15.75" customHeight="1" x14ac:dyDescent="0.2">
      <c r="A240" s="23"/>
      <c r="B240" s="32"/>
      <c r="C240" s="32"/>
      <c r="D240" s="32"/>
      <c r="E240" s="32"/>
      <c r="I240" s="29"/>
      <c r="P240" s="26"/>
      <c r="R240" s="26"/>
      <c r="V240" s="31"/>
    </row>
    <row r="241" spans="1:22" ht="15.75" customHeight="1" x14ac:dyDescent="0.2">
      <c r="A241" s="23"/>
      <c r="B241" s="32"/>
      <c r="C241" s="32"/>
      <c r="D241" s="32"/>
      <c r="E241" s="32"/>
      <c r="I241" s="29"/>
      <c r="P241" s="26"/>
      <c r="R241" s="26"/>
      <c r="V241" s="31"/>
    </row>
    <row r="242" spans="1:22" ht="15.75" customHeight="1" x14ac:dyDescent="0.2">
      <c r="A242" s="23"/>
      <c r="B242" s="32"/>
      <c r="C242" s="32"/>
      <c r="D242" s="32"/>
      <c r="E242" s="32"/>
      <c r="I242" s="29"/>
      <c r="P242" s="26"/>
      <c r="R242" s="26"/>
      <c r="V242" s="31"/>
    </row>
    <row r="243" spans="1:22" ht="15.75" customHeight="1" x14ac:dyDescent="0.2">
      <c r="A243" s="23"/>
      <c r="B243" s="32"/>
      <c r="C243" s="32"/>
      <c r="D243" s="32"/>
      <c r="E243" s="32"/>
      <c r="I243" s="29"/>
      <c r="P243" s="26"/>
      <c r="R243" s="26"/>
      <c r="V243" s="31"/>
    </row>
    <row r="244" spans="1:22" ht="15.75" customHeight="1" x14ac:dyDescent="0.2">
      <c r="A244" s="23"/>
      <c r="B244" s="32"/>
      <c r="C244" s="32"/>
      <c r="D244" s="32"/>
      <c r="E244" s="32"/>
      <c r="I244" s="29"/>
      <c r="P244" s="26"/>
      <c r="R244" s="26"/>
      <c r="V244" s="31"/>
    </row>
    <row r="245" spans="1:22" ht="15.75" customHeight="1" x14ac:dyDescent="0.2">
      <c r="A245" s="23"/>
      <c r="B245" s="32"/>
      <c r="C245" s="32"/>
      <c r="D245" s="32"/>
      <c r="E245" s="32"/>
      <c r="I245" s="29"/>
      <c r="P245" s="26"/>
      <c r="R245" s="26"/>
      <c r="V245" s="31"/>
    </row>
    <row r="246" spans="1:22" ht="15.75" customHeight="1" x14ac:dyDescent="0.2">
      <c r="A246" s="23"/>
      <c r="B246" s="32"/>
      <c r="C246" s="32"/>
      <c r="D246" s="32"/>
      <c r="E246" s="32"/>
      <c r="I246" s="29"/>
      <c r="P246" s="26"/>
      <c r="R246" s="26"/>
      <c r="V246" s="31"/>
    </row>
    <row r="247" spans="1:22" ht="15.75" customHeight="1" x14ac:dyDescent="0.2">
      <c r="A247" s="23"/>
      <c r="B247" s="32"/>
      <c r="C247" s="32"/>
      <c r="D247" s="32"/>
      <c r="E247" s="32"/>
      <c r="I247" s="29"/>
      <c r="P247" s="26"/>
      <c r="R247" s="26"/>
      <c r="V247" s="31"/>
    </row>
    <row r="248" spans="1:22" ht="15.75" customHeight="1" x14ac:dyDescent="0.2">
      <c r="A248" s="23"/>
      <c r="B248" s="32"/>
      <c r="C248" s="32"/>
      <c r="D248" s="32"/>
      <c r="E248" s="32"/>
      <c r="I248" s="29"/>
      <c r="P248" s="26"/>
      <c r="R248" s="26"/>
      <c r="V248" s="31"/>
    </row>
    <row r="249" spans="1:22" ht="15.75" customHeight="1" x14ac:dyDescent="0.2">
      <c r="A249" s="23"/>
      <c r="B249" s="32"/>
      <c r="C249" s="32"/>
      <c r="D249" s="32"/>
      <c r="E249" s="32"/>
      <c r="I249" s="29"/>
      <c r="P249" s="26"/>
      <c r="R249" s="26"/>
      <c r="V249" s="31"/>
    </row>
    <row r="250" spans="1:22" ht="15.75" customHeight="1" x14ac:dyDescent="0.2">
      <c r="A250" s="23"/>
      <c r="B250" s="32"/>
      <c r="C250" s="32"/>
      <c r="D250" s="32"/>
      <c r="E250" s="32"/>
      <c r="I250" s="29"/>
      <c r="P250" s="26"/>
      <c r="R250" s="26"/>
      <c r="V250" s="31"/>
    </row>
    <row r="251" spans="1:22" ht="15.75" customHeight="1" x14ac:dyDescent="0.2">
      <c r="A251" s="23"/>
      <c r="B251" s="32"/>
      <c r="C251" s="32"/>
      <c r="D251" s="32"/>
      <c r="E251" s="32"/>
      <c r="I251" s="29"/>
      <c r="P251" s="26"/>
      <c r="R251" s="26"/>
      <c r="V251" s="31"/>
    </row>
    <row r="252" spans="1:22" ht="15.75" customHeight="1" x14ac:dyDescent="0.2">
      <c r="A252" s="23"/>
      <c r="B252" s="32"/>
      <c r="C252" s="32"/>
      <c r="D252" s="32"/>
      <c r="E252" s="32"/>
      <c r="I252" s="29"/>
      <c r="P252" s="26"/>
      <c r="R252" s="26"/>
      <c r="V252" s="31"/>
    </row>
    <row r="253" spans="1:22" ht="15.75" customHeight="1" x14ac:dyDescent="0.2">
      <c r="A253" s="23"/>
      <c r="B253" s="32"/>
      <c r="C253" s="32"/>
      <c r="D253" s="32"/>
      <c r="E253" s="32"/>
      <c r="I253" s="29"/>
      <c r="P253" s="26"/>
      <c r="R253" s="26"/>
      <c r="V253" s="31"/>
    </row>
    <row r="254" spans="1:22" ht="15.75" customHeight="1" x14ac:dyDescent="0.2">
      <c r="A254" s="23"/>
      <c r="B254" s="32"/>
      <c r="C254" s="32"/>
      <c r="D254" s="32"/>
      <c r="E254" s="32"/>
      <c r="I254" s="29"/>
      <c r="P254" s="26"/>
      <c r="R254" s="26"/>
      <c r="V254" s="31"/>
    </row>
    <row r="255" spans="1:22" ht="15.75" customHeight="1" x14ac:dyDescent="0.2">
      <c r="A255" s="23"/>
      <c r="B255" s="32"/>
      <c r="C255" s="32"/>
      <c r="D255" s="32"/>
      <c r="E255" s="32"/>
      <c r="I255" s="29"/>
      <c r="P255" s="26"/>
      <c r="R255" s="26"/>
      <c r="V255" s="31"/>
    </row>
    <row r="256" spans="1:22" ht="15.75" customHeight="1" x14ac:dyDescent="0.2">
      <c r="A256" s="23"/>
      <c r="B256" s="32"/>
      <c r="C256" s="32"/>
      <c r="D256" s="32"/>
      <c r="E256" s="32"/>
      <c r="I256" s="29"/>
      <c r="P256" s="26"/>
      <c r="R256" s="26"/>
      <c r="V256" s="31"/>
    </row>
    <row r="257" spans="1:23" ht="15.75" customHeight="1" x14ac:dyDescent="0.2">
      <c r="A257" s="23"/>
      <c r="B257" s="32"/>
      <c r="C257" s="32"/>
      <c r="D257" s="32"/>
      <c r="E257" s="32"/>
      <c r="I257" s="29"/>
      <c r="P257" s="26"/>
      <c r="R257" s="26"/>
      <c r="V257" s="31"/>
    </row>
    <row r="258" spans="1:23" ht="15.75" customHeight="1" x14ac:dyDescent="0.2">
      <c r="A258" s="23"/>
      <c r="B258" s="32"/>
      <c r="C258" s="32"/>
      <c r="D258" s="32"/>
      <c r="E258" s="32"/>
      <c r="I258" s="29"/>
      <c r="P258" s="26"/>
      <c r="R258" s="26"/>
      <c r="V258" s="31"/>
    </row>
    <row r="259" spans="1:23" ht="15.75" customHeight="1" x14ac:dyDescent="0.2">
      <c r="A259" s="23"/>
      <c r="B259" s="32"/>
      <c r="C259" s="32"/>
      <c r="D259" s="32"/>
      <c r="E259" s="32"/>
      <c r="I259" s="29"/>
      <c r="P259" s="26"/>
      <c r="R259" s="26"/>
      <c r="V259" s="31"/>
    </row>
    <row r="260" spans="1:23" ht="15.75" customHeight="1" x14ac:dyDescent="0.2">
      <c r="A260" s="23"/>
      <c r="B260" s="32"/>
      <c r="C260" s="32"/>
      <c r="D260" s="32"/>
      <c r="E260" s="32"/>
      <c r="I260" s="29"/>
      <c r="P260" s="26"/>
      <c r="R260" s="26"/>
      <c r="V260" s="31"/>
    </row>
    <row r="261" spans="1:23" ht="15.75" customHeight="1" x14ac:dyDescent="0.2">
      <c r="A261" s="23"/>
      <c r="B261" s="32"/>
      <c r="C261" s="32"/>
      <c r="D261" s="32"/>
      <c r="E261" s="32"/>
      <c r="I261" s="29"/>
      <c r="P261" s="26"/>
      <c r="R261" s="26"/>
      <c r="V261" s="31"/>
    </row>
    <row r="262" spans="1:23" ht="15.75" customHeight="1" x14ac:dyDescent="0.2">
      <c r="A262" s="23"/>
      <c r="B262" s="32"/>
      <c r="C262" s="32"/>
      <c r="D262" s="32"/>
      <c r="E262" s="32"/>
      <c r="I262" s="29"/>
      <c r="P262" s="26"/>
      <c r="R262" s="26"/>
      <c r="V262" s="31"/>
    </row>
    <row r="263" spans="1:23" ht="15.75" customHeight="1" x14ac:dyDescent="0.2">
      <c r="A263" s="23"/>
      <c r="B263" s="32"/>
      <c r="C263" s="32"/>
      <c r="D263" s="32"/>
      <c r="E263" s="32"/>
      <c r="I263" s="29"/>
      <c r="P263" s="26"/>
      <c r="R263" s="26"/>
      <c r="V263" s="31"/>
      <c r="W263" s="30"/>
    </row>
    <row r="264" spans="1:23" ht="15.75" customHeight="1" x14ac:dyDescent="0.2">
      <c r="A264" s="23"/>
      <c r="B264" s="32"/>
      <c r="C264" s="32"/>
      <c r="D264" s="32"/>
      <c r="E264" s="32"/>
      <c r="I264" s="29"/>
      <c r="P264" s="26"/>
      <c r="R264" s="26"/>
      <c r="V264" s="31"/>
    </row>
    <row r="265" spans="1:23" ht="15.75" customHeight="1" x14ac:dyDescent="0.2">
      <c r="A265" s="23"/>
      <c r="B265" s="32"/>
      <c r="C265" s="32"/>
      <c r="D265" s="32"/>
      <c r="E265" s="32"/>
      <c r="I265" s="29"/>
      <c r="P265" s="26"/>
      <c r="R265" s="26"/>
      <c r="V265" s="31"/>
    </row>
    <row r="266" spans="1:23" ht="15.75" customHeight="1" x14ac:dyDescent="0.2">
      <c r="A266" s="23"/>
      <c r="B266" s="32"/>
      <c r="C266" s="32"/>
      <c r="D266" s="32"/>
      <c r="E266" s="32"/>
      <c r="I266" s="29"/>
      <c r="P266" s="26"/>
      <c r="R266" s="26"/>
      <c r="V266" s="31"/>
    </row>
    <row r="267" spans="1:23" ht="15.75" customHeight="1" x14ac:dyDescent="0.2">
      <c r="A267" s="23"/>
      <c r="B267" s="32"/>
      <c r="C267" s="32"/>
      <c r="D267" s="32"/>
      <c r="E267" s="32"/>
      <c r="I267" s="29"/>
      <c r="P267" s="26"/>
      <c r="R267" s="26"/>
      <c r="V267" s="31"/>
    </row>
    <row r="268" spans="1:23" ht="15.75" customHeight="1" x14ac:dyDescent="0.2">
      <c r="A268" s="23"/>
      <c r="B268" s="32"/>
      <c r="C268" s="32"/>
      <c r="D268" s="32"/>
      <c r="E268" s="32"/>
      <c r="I268" s="29"/>
      <c r="P268" s="26"/>
      <c r="R268" s="26"/>
      <c r="V268" s="31"/>
    </row>
    <row r="269" spans="1:23" ht="15.75" customHeight="1" x14ac:dyDescent="0.2">
      <c r="A269" s="23"/>
      <c r="B269" s="32"/>
      <c r="C269" s="32"/>
      <c r="D269" s="32"/>
      <c r="E269" s="32"/>
      <c r="I269" s="29"/>
      <c r="P269" s="26"/>
      <c r="R269" s="26"/>
      <c r="V269" s="31"/>
    </row>
    <row r="270" spans="1:23" ht="15.75" customHeight="1" x14ac:dyDescent="0.2">
      <c r="A270" s="23"/>
      <c r="B270" s="32"/>
      <c r="C270" s="32"/>
      <c r="D270" s="32"/>
      <c r="E270" s="32"/>
      <c r="I270" s="29"/>
      <c r="P270" s="26"/>
      <c r="R270" s="26"/>
      <c r="V270" s="31"/>
    </row>
    <row r="271" spans="1:23" ht="15.75" customHeight="1" x14ac:dyDescent="0.2">
      <c r="A271" s="23"/>
      <c r="B271" s="32"/>
      <c r="C271" s="32"/>
      <c r="D271" s="32"/>
      <c r="E271" s="32"/>
      <c r="I271" s="29"/>
      <c r="P271" s="26"/>
      <c r="R271" s="26"/>
      <c r="V271" s="31"/>
    </row>
    <row r="272" spans="1:23" ht="15.75" customHeight="1" x14ac:dyDescent="0.2">
      <c r="A272" s="23"/>
      <c r="B272" s="32"/>
      <c r="C272" s="32"/>
      <c r="D272" s="32"/>
      <c r="E272" s="32"/>
      <c r="I272" s="29"/>
      <c r="P272" s="26"/>
      <c r="R272" s="26"/>
      <c r="V272" s="31"/>
    </row>
    <row r="273" spans="1:22" ht="15.75" customHeight="1" x14ac:dyDescent="0.2">
      <c r="A273" s="23"/>
      <c r="B273" s="32"/>
      <c r="C273" s="32"/>
      <c r="D273" s="32"/>
      <c r="E273" s="32"/>
      <c r="I273" s="29"/>
      <c r="P273" s="26"/>
      <c r="R273" s="26"/>
      <c r="V273" s="31"/>
    </row>
    <row r="274" spans="1:22" ht="15.75" customHeight="1" x14ac:dyDescent="0.2">
      <c r="A274" s="23"/>
      <c r="B274" s="32"/>
      <c r="C274" s="32"/>
      <c r="D274" s="32"/>
      <c r="E274" s="32"/>
      <c r="I274" s="29"/>
      <c r="P274" s="26"/>
      <c r="R274" s="26"/>
      <c r="V274" s="31"/>
    </row>
    <row r="275" spans="1:22" ht="15.75" customHeight="1" x14ac:dyDescent="0.2">
      <c r="A275" s="23"/>
      <c r="B275" s="32"/>
      <c r="C275" s="32"/>
      <c r="D275" s="32"/>
      <c r="E275" s="32"/>
      <c r="I275" s="29"/>
      <c r="P275" s="26"/>
      <c r="R275" s="26"/>
      <c r="V275" s="31"/>
    </row>
    <row r="276" spans="1:22" ht="15.75" customHeight="1" x14ac:dyDescent="0.2">
      <c r="A276" s="23"/>
      <c r="B276" s="32"/>
      <c r="C276" s="32"/>
      <c r="D276" s="32"/>
      <c r="E276" s="32"/>
      <c r="I276" s="29"/>
      <c r="P276" s="26"/>
      <c r="R276" s="26"/>
      <c r="V276" s="31"/>
    </row>
    <row r="277" spans="1:22" ht="15.75" customHeight="1" x14ac:dyDescent="0.2">
      <c r="A277" s="23"/>
      <c r="B277" s="32"/>
      <c r="C277" s="32"/>
      <c r="D277" s="32"/>
      <c r="E277" s="32"/>
      <c r="I277" s="29"/>
      <c r="P277" s="26"/>
      <c r="R277" s="26"/>
      <c r="V277" s="31"/>
    </row>
    <row r="278" spans="1:22" ht="15.75" customHeight="1" x14ac:dyDescent="0.2">
      <c r="A278" s="23"/>
      <c r="B278" s="32"/>
      <c r="C278" s="32"/>
      <c r="D278" s="32"/>
      <c r="E278" s="32"/>
      <c r="I278" s="29"/>
      <c r="P278" s="26"/>
      <c r="R278" s="26"/>
      <c r="V278" s="31"/>
    </row>
    <row r="279" spans="1:22" ht="15.75" customHeight="1" x14ac:dyDescent="0.2">
      <c r="A279" s="23"/>
      <c r="B279" s="32"/>
      <c r="C279" s="32"/>
      <c r="D279" s="32"/>
      <c r="E279" s="32"/>
      <c r="I279" s="29"/>
      <c r="P279" s="26"/>
      <c r="R279" s="26"/>
      <c r="V279" s="31"/>
    </row>
    <row r="280" spans="1:22" ht="15.75" customHeight="1" x14ac:dyDescent="0.2">
      <c r="A280" s="23"/>
      <c r="B280" s="32"/>
      <c r="C280" s="32"/>
      <c r="D280" s="32"/>
      <c r="E280" s="32"/>
      <c r="I280" s="29"/>
      <c r="P280" s="26"/>
      <c r="R280" s="26"/>
      <c r="V280" s="31"/>
    </row>
    <row r="281" spans="1:22" ht="15.75" customHeight="1" x14ac:dyDescent="0.2">
      <c r="A281" s="23"/>
      <c r="B281" s="32"/>
      <c r="C281" s="32"/>
      <c r="D281" s="32"/>
      <c r="E281" s="32"/>
      <c r="I281" s="29"/>
      <c r="P281" s="26"/>
      <c r="R281" s="26"/>
      <c r="V281" s="31"/>
    </row>
    <row r="282" spans="1:22" ht="15.75" customHeight="1" x14ac:dyDescent="0.2">
      <c r="A282" s="23"/>
      <c r="B282" s="32"/>
      <c r="C282" s="32"/>
      <c r="D282" s="32"/>
      <c r="E282" s="32"/>
      <c r="I282" s="29"/>
      <c r="P282" s="26"/>
      <c r="R282" s="26"/>
      <c r="V282" s="31"/>
    </row>
    <row r="283" spans="1:22" ht="15.75" customHeight="1" x14ac:dyDescent="0.2">
      <c r="A283" s="23"/>
      <c r="B283" s="32"/>
      <c r="C283" s="32"/>
      <c r="D283" s="32"/>
      <c r="E283" s="32"/>
      <c r="I283" s="29"/>
      <c r="P283" s="26"/>
      <c r="R283" s="26"/>
      <c r="V283" s="31"/>
    </row>
    <row r="284" spans="1:22" ht="15.75" customHeight="1" x14ac:dyDescent="0.2">
      <c r="A284" s="23"/>
      <c r="B284" s="32"/>
      <c r="C284" s="32"/>
      <c r="D284" s="32"/>
      <c r="E284" s="32"/>
      <c r="I284" s="29"/>
      <c r="P284" s="26"/>
      <c r="R284" s="26"/>
      <c r="V284" s="31"/>
    </row>
    <row r="285" spans="1:22" ht="15.75" customHeight="1" x14ac:dyDescent="0.2">
      <c r="A285" s="23"/>
      <c r="B285" s="32"/>
      <c r="C285" s="32"/>
      <c r="D285" s="32"/>
      <c r="E285" s="32"/>
      <c r="I285" s="29"/>
      <c r="P285" s="26"/>
      <c r="R285" s="26"/>
      <c r="V285" s="31"/>
    </row>
    <row r="286" spans="1:22" ht="15.75" customHeight="1" x14ac:dyDescent="0.2">
      <c r="A286" s="23"/>
      <c r="B286" s="32"/>
      <c r="C286" s="32"/>
      <c r="D286" s="32"/>
      <c r="E286" s="32"/>
      <c r="I286" s="29"/>
      <c r="P286" s="26"/>
      <c r="R286" s="26"/>
      <c r="V286" s="31"/>
    </row>
    <row r="287" spans="1:22" ht="15.75" customHeight="1" x14ac:dyDescent="0.2">
      <c r="A287" s="23"/>
      <c r="B287" s="32"/>
      <c r="C287" s="32"/>
      <c r="D287" s="32"/>
      <c r="E287" s="32"/>
      <c r="I287" s="29"/>
      <c r="P287" s="26"/>
      <c r="R287" s="26"/>
      <c r="V287" s="31"/>
    </row>
    <row r="288" spans="1:22" ht="15.75" customHeight="1" x14ac:dyDescent="0.2">
      <c r="A288" s="23"/>
      <c r="B288" s="32"/>
      <c r="C288" s="32"/>
      <c r="D288" s="32"/>
      <c r="E288" s="32"/>
      <c r="I288" s="29"/>
      <c r="P288" s="26"/>
      <c r="R288" s="26"/>
      <c r="V288" s="31"/>
    </row>
    <row r="289" spans="1:22" ht="15.75" customHeight="1" x14ac:dyDescent="0.2">
      <c r="A289" s="23"/>
      <c r="B289" s="32"/>
      <c r="C289" s="32"/>
      <c r="D289" s="32"/>
      <c r="E289" s="32"/>
      <c r="I289" s="29"/>
      <c r="P289" s="26"/>
      <c r="R289" s="26"/>
      <c r="V289" s="31"/>
    </row>
    <row r="290" spans="1:22" ht="15.75" customHeight="1" x14ac:dyDescent="0.2">
      <c r="A290" s="23"/>
      <c r="B290" s="32"/>
      <c r="C290" s="32"/>
      <c r="D290" s="32"/>
      <c r="E290" s="32"/>
      <c r="I290" s="29"/>
      <c r="P290" s="26"/>
      <c r="R290" s="26"/>
      <c r="V290" s="31"/>
    </row>
    <row r="291" spans="1:22" ht="15.75" customHeight="1" x14ac:dyDescent="0.2">
      <c r="A291" s="23"/>
      <c r="B291" s="32"/>
      <c r="C291" s="32"/>
      <c r="D291" s="32"/>
      <c r="E291" s="32"/>
      <c r="I291" s="29"/>
      <c r="P291" s="26"/>
      <c r="R291" s="26"/>
      <c r="V291" s="31"/>
    </row>
    <row r="292" spans="1:22" ht="15.75" customHeight="1" x14ac:dyDescent="0.2">
      <c r="A292" s="23"/>
      <c r="B292" s="32"/>
      <c r="C292" s="32"/>
      <c r="D292" s="32"/>
      <c r="E292" s="32"/>
      <c r="I292" s="29"/>
      <c r="P292" s="26"/>
      <c r="R292" s="26"/>
      <c r="V292" s="31"/>
    </row>
    <row r="293" spans="1:22" ht="15.75" customHeight="1" x14ac:dyDescent="0.2">
      <c r="A293" s="23"/>
      <c r="B293" s="32"/>
      <c r="C293" s="32"/>
      <c r="D293" s="32"/>
      <c r="E293" s="32"/>
      <c r="I293" s="29"/>
      <c r="P293" s="26"/>
      <c r="R293" s="26"/>
      <c r="V293" s="31"/>
    </row>
    <row r="294" spans="1:22" ht="15.75" customHeight="1" x14ac:dyDescent="0.2">
      <c r="A294" s="23"/>
      <c r="B294" s="32"/>
      <c r="C294" s="32"/>
      <c r="D294" s="32"/>
      <c r="E294" s="32"/>
      <c r="I294" s="29"/>
      <c r="P294" s="26"/>
      <c r="R294" s="26"/>
      <c r="V294" s="31"/>
    </row>
    <row r="295" spans="1:22" ht="15.75" customHeight="1" x14ac:dyDescent="0.2">
      <c r="A295" s="23"/>
      <c r="B295" s="32"/>
      <c r="C295" s="32"/>
      <c r="D295" s="32"/>
      <c r="E295" s="32"/>
      <c r="I295" s="29"/>
      <c r="P295" s="26"/>
      <c r="R295" s="26"/>
      <c r="V295" s="31"/>
    </row>
    <row r="296" spans="1:22" ht="15.75" customHeight="1" x14ac:dyDescent="0.2">
      <c r="A296" s="23"/>
      <c r="B296" s="32"/>
      <c r="C296" s="32"/>
      <c r="D296" s="32"/>
      <c r="E296" s="32"/>
      <c r="I296" s="29"/>
      <c r="P296" s="26"/>
      <c r="R296" s="26"/>
      <c r="V296" s="31"/>
    </row>
    <row r="297" spans="1:22" ht="15.75" customHeight="1" x14ac:dyDescent="0.2">
      <c r="A297" s="23"/>
      <c r="B297" s="32"/>
      <c r="C297" s="32"/>
      <c r="D297" s="32"/>
      <c r="E297" s="32"/>
      <c r="I297" s="29"/>
      <c r="P297" s="26"/>
      <c r="R297" s="26"/>
      <c r="V297" s="31"/>
    </row>
    <row r="298" spans="1:22" ht="15.75" customHeight="1" x14ac:dyDescent="0.2">
      <c r="A298" s="23"/>
      <c r="B298" s="32"/>
      <c r="C298" s="32"/>
      <c r="D298" s="32"/>
      <c r="E298" s="32"/>
      <c r="I298" s="29"/>
      <c r="P298" s="26"/>
      <c r="R298" s="26"/>
      <c r="V298" s="31"/>
    </row>
    <row r="299" spans="1:22" ht="15.75" customHeight="1" x14ac:dyDescent="0.2">
      <c r="A299" s="23"/>
      <c r="B299" s="32"/>
      <c r="C299" s="32"/>
      <c r="D299" s="32"/>
      <c r="E299" s="32"/>
      <c r="I299" s="29"/>
      <c r="P299" s="26"/>
      <c r="R299" s="26"/>
      <c r="V299" s="31"/>
    </row>
    <row r="300" spans="1:22" ht="15.75" customHeight="1" x14ac:dyDescent="0.2">
      <c r="A300" s="23"/>
      <c r="B300" s="32"/>
      <c r="C300" s="32"/>
      <c r="D300" s="32"/>
      <c r="E300" s="32"/>
      <c r="I300" s="29"/>
      <c r="P300" s="26"/>
      <c r="R300" s="26"/>
      <c r="V300" s="31"/>
    </row>
    <row r="301" spans="1:22" ht="15.75" customHeight="1" x14ac:dyDescent="0.2">
      <c r="A301" s="23"/>
      <c r="B301" s="32"/>
      <c r="C301" s="32"/>
      <c r="D301" s="32"/>
      <c r="E301" s="32"/>
      <c r="I301" s="29"/>
      <c r="P301" s="26"/>
      <c r="R301" s="26"/>
      <c r="V301" s="31"/>
    </row>
    <row r="302" spans="1:22" ht="15.75" customHeight="1" x14ac:dyDescent="0.2">
      <c r="A302" s="23"/>
      <c r="B302" s="32"/>
      <c r="C302" s="32"/>
      <c r="D302" s="32"/>
      <c r="E302" s="32"/>
      <c r="I302" s="29"/>
      <c r="P302" s="26"/>
      <c r="R302" s="26"/>
      <c r="V302" s="31"/>
    </row>
    <row r="303" spans="1:22" ht="15.75" customHeight="1" x14ac:dyDescent="0.2">
      <c r="A303" s="23"/>
      <c r="B303" s="32"/>
      <c r="C303" s="32"/>
      <c r="D303" s="32"/>
      <c r="E303" s="32"/>
      <c r="I303" s="29"/>
      <c r="P303" s="26"/>
      <c r="R303" s="26"/>
      <c r="V303" s="31"/>
    </row>
    <row r="304" spans="1:22" ht="15.75" customHeight="1" x14ac:dyDescent="0.2">
      <c r="A304" s="23"/>
      <c r="B304" s="32"/>
      <c r="C304" s="32"/>
      <c r="D304" s="32"/>
      <c r="E304" s="32"/>
      <c r="I304" s="29"/>
      <c r="P304" s="26"/>
      <c r="R304" s="26"/>
      <c r="V304" s="31"/>
    </row>
    <row r="305" spans="1:23" ht="15.75" customHeight="1" x14ac:dyDescent="0.2">
      <c r="A305" s="23"/>
      <c r="B305" s="32"/>
      <c r="C305" s="32"/>
      <c r="D305" s="32"/>
      <c r="E305" s="32"/>
      <c r="I305" s="29"/>
      <c r="P305" s="26"/>
      <c r="R305" s="26"/>
      <c r="V305" s="31"/>
    </row>
    <row r="306" spans="1:23" ht="15.75" customHeight="1" x14ac:dyDescent="0.2">
      <c r="A306" s="23"/>
      <c r="B306" s="32"/>
      <c r="C306" s="32"/>
      <c r="D306" s="32"/>
      <c r="E306" s="32"/>
      <c r="I306" s="29"/>
      <c r="P306" s="26"/>
      <c r="R306" s="26"/>
      <c r="V306" s="31"/>
    </row>
    <row r="307" spans="1:23" ht="15.75" customHeight="1" x14ac:dyDescent="0.2">
      <c r="A307" s="23"/>
      <c r="B307" s="32"/>
      <c r="C307" s="32"/>
      <c r="D307" s="32"/>
      <c r="E307" s="32"/>
      <c r="I307" s="29"/>
      <c r="P307" s="26"/>
      <c r="R307" s="26"/>
      <c r="V307" s="31"/>
    </row>
    <row r="308" spans="1:23" ht="15.75" customHeight="1" x14ac:dyDescent="0.2">
      <c r="A308" s="23"/>
      <c r="B308" s="32"/>
      <c r="C308" s="32"/>
      <c r="D308" s="32"/>
      <c r="E308" s="32"/>
      <c r="I308" s="29"/>
      <c r="P308" s="26"/>
      <c r="R308" s="26"/>
      <c r="V308" s="31"/>
    </row>
    <row r="309" spans="1:23" ht="15.75" customHeight="1" x14ac:dyDescent="0.2">
      <c r="A309" s="23"/>
      <c r="B309" s="32"/>
      <c r="C309" s="32"/>
      <c r="D309" s="32"/>
      <c r="E309" s="32"/>
      <c r="I309" s="29"/>
      <c r="P309" s="26"/>
      <c r="R309" s="26"/>
      <c r="V309" s="31"/>
    </row>
    <row r="310" spans="1:23" ht="15.75" customHeight="1" x14ac:dyDescent="0.2">
      <c r="A310" s="23"/>
      <c r="B310" s="32"/>
      <c r="C310" s="32"/>
      <c r="D310" s="32"/>
      <c r="E310" s="32"/>
      <c r="I310" s="29"/>
      <c r="P310" s="26"/>
      <c r="R310" s="26"/>
      <c r="V310" s="31"/>
    </row>
    <row r="311" spans="1:23" ht="15.75" customHeight="1" x14ac:dyDescent="0.2">
      <c r="A311" s="23"/>
      <c r="B311" s="32"/>
      <c r="C311" s="32"/>
      <c r="D311" s="32"/>
      <c r="E311" s="32"/>
      <c r="I311" s="29"/>
      <c r="P311" s="26"/>
      <c r="R311" s="26"/>
      <c r="V311" s="31"/>
    </row>
    <row r="312" spans="1:23" ht="15.75" customHeight="1" x14ac:dyDescent="0.2">
      <c r="A312" s="23"/>
      <c r="B312" s="32"/>
      <c r="C312" s="32"/>
      <c r="D312" s="32"/>
      <c r="E312" s="32"/>
      <c r="I312" s="29"/>
      <c r="P312" s="26"/>
      <c r="R312" s="26"/>
      <c r="V312" s="31"/>
    </row>
    <row r="313" spans="1:23" ht="15.75" customHeight="1" x14ac:dyDescent="0.2">
      <c r="A313" s="23"/>
      <c r="B313" s="32"/>
      <c r="C313" s="32"/>
      <c r="D313" s="32"/>
      <c r="E313" s="32"/>
      <c r="I313" s="29"/>
      <c r="P313" s="26"/>
      <c r="R313" s="26"/>
      <c r="V313" s="31"/>
    </row>
    <row r="314" spans="1:23" ht="15.75" customHeight="1" x14ac:dyDescent="0.2">
      <c r="A314" s="23"/>
      <c r="B314" s="32"/>
      <c r="C314" s="32"/>
      <c r="D314" s="32"/>
      <c r="E314" s="32"/>
      <c r="I314" s="29"/>
      <c r="P314" s="26"/>
      <c r="R314" s="26"/>
      <c r="V314" s="31"/>
    </row>
    <row r="315" spans="1:23" ht="15.75" customHeight="1" x14ac:dyDescent="0.2">
      <c r="A315" s="23"/>
      <c r="B315" s="32"/>
      <c r="C315" s="32"/>
      <c r="D315" s="32"/>
      <c r="E315" s="32"/>
      <c r="I315" s="29"/>
      <c r="P315" s="26"/>
      <c r="R315" s="26"/>
      <c r="V315" s="31"/>
    </row>
    <row r="316" spans="1:23" ht="15.75" customHeight="1" x14ac:dyDescent="0.2">
      <c r="A316" s="23"/>
      <c r="B316" s="32"/>
      <c r="C316" s="32"/>
      <c r="D316" s="32"/>
      <c r="E316" s="32"/>
      <c r="I316" s="29"/>
      <c r="P316" s="26"/>
      <c r="R316" s="26"/>
      <c r="V316" s="31"/>
    </row>
    <row r="317" spans="1:23" ht="15.75" customHeight="1" x14ac:dyDescent="0.2">
      <c r="A317" s="23"/>
      <c r="B317" s="32"/>
      <c r="C317" s="32"/>
      <c r="D317" s="32"/>
      <c r="E317" s="32"/>
      <c r="I317" s="29"/>
      <c r="P317" s="26"/>
      <c r="R317" s="26"/>
      <c r="V317" s="31"/>
    </row>
    <row r="318" spans="1:23" ht="15.75" customHeight="1" x14ac:dyDescent="0.2">
      <c r="A318" s="23"/>
      <c r="B318" s="32"/>
      <c r="C318" s="32"/>
      <c r="D318" s="32"/>
      <c r="E318" s="32"/>
      <c r="I318" s="29"/>
      <c r="P318" s="26"/>
      <c r="R318" s="26"/>
      <c r="V318" s="31"/>
    </row>
    <row r="319" spans="1:23" ht="15.75" customHeight="1" x14ac:dyDescent="0.2">
      <c r="A319" s="23"/>
      <c r="B319" s="32"/>
      <c r="C319" s="32"/>
      <c r="D319" s="32"/>
      <c r="E319" s="32"/>
      <c r="I319" s="29"/>
      <c r="P319" s="26"/>
      <c r="R319" s="26"/>
      <c r="V319" s="31"/>
      <c r="W319" s="30"/>
    </row>
    <row r="320" spans="1:23" ht="15.75" customHeight="1" x14ac:dyDescent="0.2">
      <c r="A320" s="23"/>
      <c r="B320" s="32"/>
      <c r="C320" s="32"/>
      <c r="D320" s="32"/>
      <c r="E320" s="32"/>
      <c r="I320" s="29"/>
      <c r="P320" s="26"/>
      <c r="R320" s="26"/>
      <c r="V320" s="31"/>
      <c r="W320" s="30"/>
    </row>
    <row r="321" spans="1:23" ht="15.75" customHeight="1" x14ac:dyDescent="0.2">
      <c r="A321" s="23"/>
      <c r="B321" s="32"/>
      <c r="C321" s="32"/>
      <c r="D321" s="32"/>
      <c r="E321" s="32"/>
      <c r="I321" s="29"/>
      <c r="P321" s="26"/>
      <c r="R321" s="26"/>
      <c r="V321" s="31"/>
      <c r="W321" s="30"/>
    </row>
    <row r="322" spans="1:23" ht="15.75" customHeight="1" x14ac:dyDescent="0.2">
      <c r="A322" s="23"/>
      <c r="B322" s="32"/>
      <c r="C322" s="32"/>
      <c r="D322" s="32"/>
      <c r="E322" s="32"/>
      <c r="I322" s="29"/>
      <c r="P322" s="26"/>
      <c r="R322" s="26"/>
      <c r="V322" s="31"/>
      <c r="W322" s="30"/>
    </row>
    <row r="323" spans="1:23" ht="15.75" customHeight="1" x14ac:dyDescent="0.2">
      <c r="A323" s="23"/>
      <c r="B323" s="32"/>
      <c r="C323" s="32"/>
      <c r="D323" s="32"/>
      <c r="E323" s="32"/>
      <c r="I323" s="29"/>
      <c r="P323" s="26"/>
      <c r="R323" s="26"/>
      <c r="V323" s="31"/>
      <c r="W323" s="30"/>
    </row>
    <row r="324" spans="1:23" ht="15.75" customHeight="1" x14ac:dyDescent="0.2">
      <c r="A324" s="23"/>
      <c r="B324" s="32"/>
      <c r="C324" s="32"/>
      <c r="D324" s="32"/>
      <c r="E324" s="32"/>
      <c r="I324" s="29"/>
      <c r="P324" s="26"/>
      <c r="R324" s="26"/>
      <c r="V324" s="31"/>
    </row>
    <row r="325" spans="1:23" ht="15.75" customHeight="1" x14ac:dyDescent="0.2">
      <c r="A325" s="23"/>
      <c r="B325" s="32"/>
      <c r="C325" s="32"/>
      <c r="D325" s="32"/>
      <c r="E325" s="32"/>
      <c r="I325" s="29"/>
      <c r="P325" s="26"/>
      <c r="R325" s="26"/>
      <c r="V325" s="31"/>
    </row>
    <row r="326" spans="1:23" ht="15.75" customHeight="1" x14ac:dyDescent="0.2">
      <c r="A326" s="23"/>
      <c r="B326" s="32"/>
      <c r="C326" s="32"/>
      <c r="D326" s="32"/>
      <c r="E326" s="32"/>
      <c r="I326" s="29"/>
      <c r="P326" s="26"/>
      <c r="R326" s="26"/>
      <c r="V326" s="31"/>
    </row>
    <row r="327" spans="1:23" ht="15.75" customHeight="1" x14ac:dyDescent="0.2">
      <c r="A327" s="23"/>
      <c r="B327" s="32"/>
      <c r="C327" s="32"/>
      <c r="D327" s="32"/>
      <c r="E327" s="32"/>
      <c r="I327" s="29"/>
      <c r="P327" s="26"/>
      <c r="R327" s="26"/>
      <c r="V327" s="31"/>
    </row>
    <row r="328" spans="1:23" ht="15.75" customHeight="1" x14ac:dyDescent="0.2">
      <c r="A328" s="23"/>
      <c r="B328" s="32"/>
      <c r="C328" s="32"/>
      <c r="D328" s="32"/>
      <c r="E328" s="32"/>
      <c r="I328" s="29"/>
      <c r="P328" s="26"/>
      <c r="R328" s="26"/>
      <c r="V328" s="31"/>
    </row>
    <row r="329" spans="1:23" ht="15.75" customHeight="1" x14ac:dyDescent="0.2">
      <c r="A329" s="23"/>
      <c r="B329" s="32"/>
      <c r="C329" s="32"/>
      <c r="D329" s="32"/>
      <c r="E329" s="32"/>
      <c r="I329" s="29"/>
      <c r="P329" s="26"/>
      <c r="R329" s="26"/>
      <c r="V329" s="31"/>
    </row>
    <row r="330" spans="1:23" ht="15.75" customHeight="1" x14ac:dyDescent="0.2">
      <c r="A330" s="23"/>
      <c r="B330" s="32"/>
      <c r="C330" s="32"/>
      <c r="D330" s="32"/>
      <c r="E330" s="32"/>
      <c r="I330" s="29"/>
      <c r="P330" s="26"/>
      <c r="R330" s="26"/>
      <c r="V330" s="31"/>
    </row>
    <row r="331" spans="1:23" ht="15.75" customHeight="1" x14ac:dyDescent="0.2">
      <c r="A331" s="23"/>
      <c r="B331" s="32"/>
      <c r="C331" s="32"/>
      <c r="D331" s="32"/>
      <c r="E331" s="32"/>
      <c r="I331" s="29"/>
      <c r="P331" s="26"/>
      <c r="R331" s="26"/>
      <c r="V331" s="31"/>
    </row>
    <row r="332" spans="1:23" ht="15.75" customHeight="1" x14ac:dyDescent="0.2">
      <c r="A332" s="23"/>
      <c r="B332" s="32"/>
      <c r="C332" s="32"/>
      <c r="D332" s="32"/>
      <c r="E332" s="32"/>
      <c r="I332" s="29"/>
      <c r="P332" s="26"/>
      <c r="R332" s="26"/>
      <c r="V332" s="31"/>
    </row>
    <row r="333" spans="1:23" ht="15.75" customHeight="1" x14ac:dyDescent="0.2">
      <c r="A333" s="23"/>
      <c r="B333" s="32"/>
      <c r="C333" s="32"/>
      <c r="D333" s="32"/>
      <c r="E333" s="32"/>
      <c r="I333" s="29"/>
      <c r="P333" s="26"/>
      <c r="R333" s="26"/>
      <c r="V333" s="31"/>
    </row>
    <row r="334" spans="1:23" ht="15.75" customHeight="1" x14ac:dyDescent="0.2">
      <c r="A334" s="23"/>
      <c r="B334" s="32"/>
      <c r="C334" s="32"/>
      <c r="D334" s="32"/>
      <c r="E334" s="32"/>
      <c r="I334" s="29"/>
      <c r="P334" s="26"/>
      <c r="R334" s="26"/>
      <c r="V334" s="31"/>
    </row>
    <row r="335" spans="1:23" ht="15.75" customHeight="1" x14ac:dyDescent="0.2">
      <c r="A335" s="23"/>
      <c r="B335" s="32"/>
      <c r="C335" s="32"/>
      <c r="D335" s="32"/>
      <c r="E335" s="32"/>
      <c r="I335" s="29"/>
      <c r="P335" s="26"/>
      <c r="R335" s="26"/>
      <c r="V335" s="31"/>
    </row>
    <row r="336" spans="1:23" ht="15.75" customHeight="1" x14ac:dyDescent="0.2">
      <c r="A336" s="23"/>
      <c r="B336" s="32"/>
      <c r="C336" s="32"/>
      <c r="D336" s="32"/>
      <c r="E336" s="32"/>
      <c r="I336" s="29"/>
      <c r="P336" s="26"/>
      <c r="R336" s="26"/>
      <c r="V336" s="31"/>
    </row>
    <row r="337" spans="1:22" ht="15.75" customHeight="1" x14ac:dyDescent="0.2">
      <c r="A337" s="23"/>
      <c r="B337" s="32"/>
      <c r="C337" s="32"/>
      <c r="D337" s="32"/>
      <c r="E337" s="32"/>
      <c r="I337" s="29"/>
      <c r="P337" s="26"/>
      <c r="R337" s="26"/>
      <c r="V337" s="31"/>
    </row>
    <row r="338" spans="1:22" ht="15.75" customHeight="1" x14ac:dyDescent="0.2">
      <c r="A338" s="23"/>
      <c r="B338" s="32"/>
      <c r="C338" s="32"/>
      <c r="D338" s="32"/>
      <c r="E338" s="32"/>
      <c r="I338" s="29"/>
      <c r="P338" s="26"/>
      <c r="R338" s="26"/>
      <c r="V338" s="31"/>
    </row>
    <row r="339" spans="1:22" ht="15.75" customHeight="1" x14ac:dyDescent="0.2">
      <c r="A339" s="23"/>
      <c r="B339" s="32"/>
      <c r="C339" s="32"/>
      <c r="D339" s="32"/>
      <c r="E339" s="32"/>
      <c r="I339" s="29"/>
      <c r="P339" s="26"/>
      <c r="R339" s="26"/>
      <c r="V339" s="31"/>
    </row>
    <row r="340" spans="1:22" ht="15.75" customHeight="1" x14ac:dyDescent="0.2">
      <c r="A340" s="23"/>
      <c r="B340" s="32"/>
      <c r="C340" s="32"/>
      <c r="D340" s="32"/>
      <c r="E340" s="32"/>
      <c r="I340" s="29"/>
      <c r="P340" s="26"/>
      <c r="R340" s="26"/>
      <c r="V340" s="31"/>
    </row>
    <row r="341" spans="1:22" ht="15.75" customHeight="1" x14ac:dyDescent="0.2">
      <c r="A341" s="23"/>
      <c r="B341" s="32"/>
      <c r="C341" s="32"/>
      <c r="D341" s="32"/>
      <c r="E341" s="32"/>
      <c r="I341" s="29"/>
      <c r="P341" s="26"/>
      <c r="R341" s="26"/>
      <c r="V341" s="31"/>
    </row>
    <row r="342" spans="1:22" ht="15.75" customHeight="1" x14ac:dyDescent="0.2">
      <c r="A342" s="23"/>
      <c r="B342" s="32"/>
      <c r="C342" s="32"/>
      <c r="D342" s="32"/>
      <c r="E342" s="32"/>
      <c r="I342" s="29"/>
      <c r="P342" s="26"/>
      <c r="R342" s="26"/>
      <c r="V342" s="31"/>
    </row>
    <row r="343" spans="1:22" ht="15.75" customHeight="1" x14ac:dyDescent="0.2">
      <c r="A343" s="23"/>
      <c r="B343" s="32"/>
      <c r="C343" s="32"/>
      <c r="D343" s="32"/>
      <c r="E343" s="32"/>
      <c r="I343" s="29"/>
      <c r="P343" s="26"/>
      <c r="R343" s="26"/>
      <c r="V343" s="31"/>
    </row>
    <row r="344" spans="1:22" ht="15.75" customHeight="1" x14ac:dyDescent="0.2">
      <c r="A344" s="23"/>
      <c r="B344" s="32"/>
      <c r="C344" s="32"/>
      <c r="D344" s="32"/>
      <c r="E344" s="32"/>
      <c r="I344" s="29"/>
      <c r="P344" s="26"/>
      <c r="R344" s="26"/>
      <c r="V344" s="31"/>
    </row>
    <row r="345" spans="1:22" ht="15.75" customHeight="1" x14ac:dyDescent="0.2">
      <c r="A345" s="23"/>
      <c r="B345" s="32"/>
      <c r="C345" s="32"/>
      <c r="D345" s="32"/>
      <c r="E345" s="32"/>
      <c r="I345" s="29"/>
      <c r="P345" s="26"/>
      <c r="R345" s="26"/>
      <c r="V345" s="31"/>
    </row>
    <row r="346" spans="1:22" ht="15.75" customHeight="1" x14ac:dyDescent="0.2">
      <c r="A346" s="23"/>
      <c r="B346" s="32"/>
      <c r="C346" s="32"/>
      <c r="D346" s="32"/>
      <c r="E346" s="32"/>
      <c r="I346" s="29"/>
      <c r="P346" s="26"/>
      <c r="R346" s="26"/>
      <c r="V346" s="31"/>
    </row>
    <row r="347" spans="1:22" ht="15.75" customHeight="1" x14ac:dyDescent="0.2">
      <c r="A347" s="23"/>
      <c r="B347" s="32"/>
      <c r="C347" s="32"/>
      <c r="D347" s="32"/>
      <c r="E347" s="32"/>
      <c r="I347" s="29"/>
      <c r="P347" s="26"/>
      <c r="R347" s="26"/>
      <c r="V347" s="31"/>
    </row>
    <row r="348" spans="1:22" ht="15.75" customHeight="1" x14ac:dyDescent="0.2">
      <c r="A348" s="23"/>
      <c r="B348" s="32"/>
      <c r="C348" s="32"/>
      <c r="D348" s="32"/>
      <c r="E348" s="32"/>
      <c r="I348" s="29"/>
      <c r="P348" s="26"/>
      <c r="R348" s="26"/>
      <c r="V348" s="31"/>
    </row>
    <row r="349" spans="1:22" ht="15.75" customHeight="1" x14ac:dyDescent="0.2">
      <c r="A349" s="23"/>
      <c r="B349" s="32"/>
      <c r="C349" s="32"/>
      <c r="D349" s="32"/>
      <c r="E349" s="32"/>
      <c r="I349" s="29"/>
      <c r="P349" s="26"/>
      <c r="R349" s="26"/>
      <c r="V349" s="31"/>
    </row>
    <row r="350" spans="1:22" ht="15.75" customHeight="1" x14ac:dyDescent="0.2">
      <c r="A350" s="23"/>
      <c r="B350" s="32"/>
      <c r="C350" s="32"/>
      <c r="D350" s="32"/>
      <c r="E350" s="32"/>
      <c r="I350" s="29"/>
      <c r="P350" s="26"/>
      <c r="R350" s="26"/>
      <c r="V350" s="31"/>
    </row>
    <row r="351" spans="1:22" ht="15.75" customHeight="1" x14ac:dyDescent="0.2">
      <c r="A351" s="23"/>
      <c r="B351" s="32"/>
      <c r="C351" s="32"/>
      <c r="D351" s="32"/>
      <c r="E351" s="32"/>
      <c r="I351" s="29"/>
      <c r="P351" s="26"/>
      <c r="R351" s="26"/>
      <c r="V351" s="31"/>
    </row>
    <row r="352" spans="1:22" ht="15.75" customHeight="1" x14ac:dyDescent="0.2">
      <c r="A352" s="23"/>
      <c r="B352" s="32"/>
      <c r="C352" s="32"/>
      <c r="D352" s="32"/>
      <c r="E352" s="32"/>
      <c r="I352" s="29"/>
      <c r="P352" s="26"/>
      <c r="R352" s="26"/>
      <c r="V352" s="31"/>
    </row>
    <row r="353" spans="1:22" ht="15.75" customHeight="1" x14ac:dyDescent="0.2">
      <c r="A353" s="23"/>
      <c r="B353" s="32"/>
      <c r="C353" s="32"/>
      <c r="D353" s="32"/>
      <c r="E353" s="32"/>
      <c r="I353" s="29"/>
      <c r="P353" s="26"/>
      <c r="R353" s="26"/>
      <c r="V353" s="31"/>
    </row>
    <row r="354" spans="1:22" ht="15.75" customHeight="1" x14ac:dyDescent="0.2">
      <c r="A354" s="23"/>
      <c r="B354" s="32"/>
      <c r="C354" s="32"/>
      <c r="D354" s="32"/>
      <c r="E354" s="32"/>
      <c r="I354" s="29"/>
      <c r="P354" s="26"/>
      <c r="R354" s="26"/>
      <c r="V354" s="31"/>
    </row>
    <row r="355" spans="1:22" ht="15.75" customHeight="1" x14ac:dyDescent="0.2">
      <c r="A355" s="23"/>
      <c r="B355" s="32"/>
      <c r="C355" s="32"/>
      <c r="D355" s="32"/>
      <c r="E355" s="32"/>
      <c r="I355" s="29"/>
      <c r="P355" s="26"/>
      <c r="R355" s="26"/>
      <c r="V355" s="31"/>
    </row>
    <row r="356" spans="1:22" ht="15.75" customHeight="1" x14ac:dyDescent="0.2">
      <c r="A356" s="23"/>
      <c r="B356" s="32"/>
      <c r="C356" s="32"/>
      <c r="D356" s="32"/>
      <c r="E356" s="32"/>
      <c r="I356" s="29"/>
      <c r="P356" s="26"/>
      <c r="R356" s="26"/>
      <c r="V356" s="31"/>
    </row>
    <row r="357" spans="1:22" ht="15.75" customHeight="1" x14ac:dyDescent="0.2">
      <c r="A357" s="23"/>
      <c r="B357" s="32"/>
      <c r="C357" s="32"/>
      <c r="D357" s="32"/>
      <c r="E357" s="32"/>
      <c r="I357" s="29"/>
      <c r="P357" s="26"/>
      <c r="R357" s="26"/>
      <c r="V357" s="31"/>
    </row>
    <row r="358" spans="1:22" ht="15.75" customHeight="1" x14ac:dyDescent="0.2">
      <c r="A358" s="23"/>
      <c r="B358" s="32"/>
      <c r="C358" s="32"/>
      <c r="D358" s="32"/>
      <c r="E358" s="32"/>
      <c r="I358" s="29"/>
      <c r="P358" s="26"/>
      <c r="R358" s="26"/>
      <c r="V358" s="31"/>
    </row>
    <row r="359" spans="1:22" ht="15.75" customHeight="1" x14ac:dyDescent="0.2">
      <c r="A359" s="23"/>
      <c r="B359" s="32"/>
      <c r="C359" s="32"/>
      <c r="D359" s="32"/>
      <c r="E359" s="32"/>
      <c r="I359" s="29"/>
      <c r="P359" s="26"/>
      <c r="R359" s="26"/>
      <c r="V359" s="31"/>
    </row>
    <row r="360" spans="1:22" ht="15.75" customHeight="1" x14ac:dyDescent="0.2">
      <c r="A360" s="23"/>
      <c r="B360" s="32"/>
      <c r="C360" s="32"/>
      <c r="D360" s="32"/>
      <c r="E360" s="32"/>
      <c r="I360" s="29"/>
      <c r="P360" s="26"/>
      <c r="R360" s="26"/>
      <c r="V360" s="31"/>
    </row>
    <row r="361" spans="1:22" ht="15.75" customHeight="1" x14ac:dyDescent="0.2">
      <c r="A361" s="23"/>
      <c r="B361" s="32"/>
      <c r="C361" s="32"/>
      <c r="D361" s="32"/>
      <c r="E361" s="32"/>
      <c r="I361" s="29"/>
      <c r="P361" s="26"/>
      <c r="R361" s="26"/>
      <c r="V361" s="31"/>
    </row>
    <row r="362" spans="1:22" ht="15.75" customHeight="1" x14ac:dyDescent="0.2">
      <c r="A362" s="23"/>
      <c r="B362" s="32"/>
      <c r="C362" s="32"/>
      <c r="D362" s="32"/>
      <c r="E362" s="32"/>
      <c r="I362" s="29"/>
      <c r="P362" s="26"/>
      <c r="R362" s="26"/>
      <c r="V362" s="31"/>
    </row>
    <row r="363" spans="1:22" ht="15.75" customHeight="1" x14ac:dyDescent="0.2">
      <c r="A363" s="23"/>
      <c r="B363" s="32"/>
      <c r="C363" s="32"/>
      <c r="D363" s="32"/>
      <c r="E363" s="32"/>
      <c r="I363" s="29"/>
      <c r="P363" s="26"/>
      <c r="R363" s="26"/>
      <c r="V363" s="31"/>
    </row>
    <row r="364" spans="1:22" ht="15.75" customHeight="1" x14ac:dyDescent="0.2">
      <c r="A364" s="23"/>
      <c r="B364" s="32"/>
      <c r="C364" s="32"/>
      <c r="D364" s="32"/>
      <c r="E364" s="32"/>
      <c r="I364" s="29"/>
      <c r="P364" s="26"/>
      <c r="R364" s="26"/>
      <c r="V364" s="31"/>
    </row>
    <row r="365" spans="1:22" ht="15.75" customHeight="1" x14ac:dyDescent="0.2">
      <c r="A365" s="23"/>
      <c r="B365" s="32"/>
      <c r="C365" s="32"/>
      <c r="D365" s="32"/>
      <c r="E365" s="32"/>
      <c r="I365" s="29"/>
      <c r="P365" s="26"/>
      <c r="R365" s="26"/>
      <c r="V365" s="31"/>
    </row>
    <row r="366" spans="1:22" ht="15.75" customHeight="1" x14ac:dyDescent="0.2">
      <c r="A366" s="23"/>
      <c r="B366" s="32"/>
      <c r="C366" s="32"/>
      <c r="D366" s="32"/>
      <c r="E366" s="32"/>
      <c r="I366" s="29"/>
      <c r="P366" s="26"/>
      <c r="R366" s="26"/>
      <c r="V366" s="31"/>
    </row>
    <row r="367" spans="1:22" ht="15.75" customHeight="1" x14ac:dyDescent="0.2">
      <c r="A367" s="23"/>
      <c r="B367" s="32"/>
      <c r="C367" s="32"/>
      <c r="D367" s="32"/>
      <c r="E367" s="32"/>
      <c r="I367" s="29"/>
      <c r="P367" s="26"/>
      <c r="R367" s="26"/>
      <c r="V367" s="31"/>
    </row>
    <row r="368" spans="1:22" ht="15.75" customHeight="1" x14ac:dyDescent="0.2">
      <c r="A368" s="23"/>
      <c r="B368" s="32"/>
      <c r="C368" s="32"/>
      <c r="D368" s="32"/>
      <c r="E368" s="32"/>
      <c r="I368" s="29"/>
      <c r="P368" s="26"/>
      <c r="R368" s="26"/>
      <c r="V368" s="31"/>
    </row>
    <row r="369" spans="1:22" ht="15.75" customHeight="1" x14ac:dyDescent="0.2">
      <c r="A369" s="23"/>
      <c r="B369" s="32"/>
      <c r="C369" s="32"/>
      <c r="D369" s="32"/>
      <c r="E369" s="32"/>
      <c r="I369" s="29"/>
      <c r="P369" s="26"/>
      <c r="R369" s="26"/>
      <c r="V369" s="31"/>
    </row>
    <row r="370" spans="1:22" ht="15.75" customHeight="1" x14ac:dyDescent="0.2">
      <c r="A370" s="23"/>
      <c r="B370" s="32"/>
      <c r="C370" s="32"/>
      <c r="D370" s="32"/>
      <c r="E370" s="32"/>
      <c r="I370" s="29"/>
      <c r="P370" s="26"/>
      <c r="R370" s="26"/>
      <c r="V370" s="31"/>
    </row>
    <row r="371" spans="1:22" ht="15.75" customHeight="1" x14ac:dyDescent="0.2">
      <c r="A371" s="23"/>
      <c r="B371" s="32"/>
      <c r="C371" s="32"/>
      <c r="D371" s="32"/>
      <c r="E371" s="32"/>
      <c r="I371" s="29"/>
      <c r="P371" s="26"/>
      <c r="R371" s="26"/>
      <c r="V371" s="31"/>
    </row>
    <row r="372" spans="1:22" ht="15.75" customHeight="1" x14ac:dyDescent="0.2">
      <c r="A372" s="23"/>
      <c r="B372" s="32"/>
      <c r="C372" s="32"/>
      <c r="D372" s="32"/>
      <c r="E372" s="32"/>
      <c r="I372" s="29"/>
      <c r="P372" s="26"/>
      <c r="R372" s="26"/>
      <c r="V372" s="31"/>
    </row>
    <row r="373" spans="1:22" ht="15.75" customHeight="1" x14ac:dyDescent="0.2">
      <c r="A373" s="23"/>
      <c r="B373" s="32"/>
      <c r="C373" s="32"/>
      <c r="D373" s="32"/>
      <c r="E373" s="32"/>
      <c r="I373" s="29"/>
      <c r="P373" s="26"/>
      <c r="R373" s="26"/>
      <c r="V373" s="31"/>
    </row>
    <row r="374" spans="1:22" ht="15.75" customHeight="1" x14ac:dyDescent="0.2">
      <c r="A374" s="23"/>
      <c r="B374" s="32"/>
      <c r="C374" s="32"/>
      <c r="D374" s="32"/>
      <c r="E374" s="32"/>
      <c r="I374" s="29"/>
      <c r="P374" s="26"/>
      <c r="R374" s="26"/>
      <c r="V374" s="31"/>
    </row>
    <row r="375" spans="1:22" ht="15.75" customHeight="1" x14ac:dyDescent="0.2">
      <c r="A375" s="23"/>
      <c r="B375" s="32"/>
      <c r="C375" s="32"/>
      <c r="D375" s="32"/>
      <c r="E375" s="32"/>
      <c r="I375" s="29"/>
      <c r="P375" s="26"/>
      <c r="R375" s="26"/>
      <c r="V375" s="31"/>
    </row>
    <row r="376" spans="1:22" ht="15.75" customHeight="1" x14ac:dyDescent="0.2">
      <c r="A376" s="23"/>
      <c r="B376" s="32"/>
      <c r="C376" s="32"/>
      <c r="D376" s="32"/>
      <c r="E376" s="32"/>
      <c r="I376" s="29"/>
      <c r="P376" s="26"/>
      <c r="R376" s="26"/>
      <c r="V376" s="31"/>
    </row>
    <row r="377" spans="1:22" x14ac:dyDescent="0.2">
      <c r="A377" s="23"/>
      <c r="B377" s="32"/>
      <c r="C377" s="32"/>
      <c r="D377" s="32"/>
      <c r="E377" s="32"/>
      <c r="I377" s="29"/>
      <c r="P377" s="26"/>
      <c r="R377" s="26"/>
      <c r="V377" s="31"/>
    </row>
    <row r="378" spans="1:22" x14ac:dyDescent="0.2">
      <c r="A378" s="23"/>
      <c r="B378" s="32"/>
      <c r="C378" s="32"/>
      <c r="D378" s="32"/>
      <c r="E378" s="32"/>
      <c r="I378" s="29"/>
      <c r="P378" s="26"/>
      <c r="R378" s="26"/>
      <c r="V378" s="31"/>
    </row>
    <row r="379" spans="1:22" x14ac:dyDescent="0.2">
      <c r="A379" s="23"/>
      <c r="B379" s="32"/>
      <c r="C379" s="32"/>
      <c r="D379" s="32"/>
      <c r="E379" s="32"/>
      <c r="I379" s="29"/>
      <c r="P379" s="26"/>
      <c r="R379" s="26"/>
      <c r="V379" s="31"/>
    </row>
    <row r="380" spans="1:22" x14ac:dyDescent="0.2">
      <c r="A380" s="23"/>
      <c r="B380" s="32"/>
      <c r="C380" s="32"/>
      <c r="D380" s="32"/>
      <c r="E380" s="32"/>
      <c r="I380" s="29"/>
      <c r="P380" s="26"/>
      <c r="R380" s="26"/>
      <c r="V380" s="31"/>
    </row>
    <row r="381" spans="1:22" x14ac:dyDescent="0.2">
      <c r="A381" s="23"/>
      <c r="B381" s="32"/>
      <c r="C381" s="32"/>
      <c r="D381" s="32"/>
      <c r="E381" s="32"/>
      <c r="I381" s="29"/>
      <c r="P381" s="26"/>
      <c r="R381" s="26"/>
      <c r="V381" s="31"/>
    </row>
    <row r="382" spans="1:22" x14ac:dyDescent="0.2">
      <c r="A382" s="23"/>
      <c r="B382" s="32"/>
      <c r="C382" s="32"/>
      <c r="D382" s="32"/>
      <c r="E382" s="32"/>
      <c r="I382" s="29"/>
      <c r="P382" s="26"/>
      <c r="R382" s="26"/>
      <c r="V382" s="31"/>
    </row>
    <row r="383" spans="1:22" x14ac:dyDescent="0.2">
      <c r="A383" s="23"/>
      <c r="B383" s="32"/>
      <c r="C383" s="32"/>
      <c r="D383" s="32"/>
      <c r="E383" s="32"/>
      <c r="I383" s="29"/>
      <c r="P383" s="26"/>
      <c r="R383" s="26"/>
      <c r="V383" s="31"/>
    </row>
    <row r="384" spans="1:22" x14ac:dyDescent="0.2">
      <c r="A384" s="23"/>
      <c r="B384" s="32"/>
      <c r="C384" s="32"/>
      <c r="D384" s="32"/>
      <c r="E384" s="32"/>
      <c r="I384" s="29"/>
      <c r="P384" s="26"/>
      <c r="R384" s="26"/>
      <c r="V384" s="31"/>
    </row>
    <row r="385" spans="1:22" x14ac:dyDescent="0.2">
      <c r="A385" s="23"/>
      <c r="B385" s="32"/>
      <c r="C385" s="32"/>
      <c r="D385" s="32"/>
      <c r="E385" s="32"/>
      <c r="I385" s="29"/>
      <c r="P385" s="26"/>
      <c r="R385" s="26"/>
      <c r="V385" s="31"/>
    </row>
    <row r="386" spans="1:22" x14ac:dyDescent="0.2">
      <c r="A386" s="23"/>
      <c r="B386" s="32"/>
      <c r="C386" s="32"/>
      <c r="D386" s="32"/>
      <c r="E386" s="32"/>
      <c r="I386" s="29"/>
      <c r="P386" s="26"/>
      <c r="R386" s="26"/>
      <c r="V386" s="31"/>
    </row>
    <row r="387" spans="1:22" x14ac:dyDescent="0.2">
      <c r="A387" s="23"/>
      <c r="B387" s="32"/>
      <c r="C387" s="32"/>
      <c r="D387" s="32"/>
      <c r="E387" s="32"/>
      <c r="I387" s="29"/>
      <c r="P387" s="26"/>
      <c r="R387" s="26"/>
      <c r="V387" s="31"/>
    </row>
    <row r="388" spans="1:22" x14ac:dyDescent="0.2">
      <c r="A388" s="23"/>
      <c r="B388" s="32"/>
      <c r="C388" s="32"/>
      <c r="D388" s="32"/>
      <c r="E388" s="32"/>
      <c r="I388" s="29"/>
      <c r="P388" s="26"/>
      <c r="R388" s="26"/>
      <c r="V388" s="31"/>
    </row>
    <row r="389" spans="1:22" x14ac:dyDescent="0.2">
      <c r="A389" s="23"/>
      <c r="B389" s="32"/>
      <c r="C389" s="32"/>
      <c r="D389" s="32"/>
      <c r="E389" s="32"/>
      <c r="I389" s="29"/>
      <c r="P389" s="26"/>
      <c r="R389" s="26"/>
      <c r="V389" s="31"/>
    </row>
    <row r="390" spans="1:22" x14ac:dyDescent="0.2">
      <c r="A390" s="23"/>
      <c r="B390" s="32"/>
      <c r="C390" s="32"/>
      <c r="D390" s="32"/>
      <c r="E390" s="32"/>
      <c r="I390" s="29"/>
      <c r="P390" s="26"/>
      <c r="R390" s="26"/>
      <c r="V390" s="31"/>
    </row>
    <row r="391" spans="1:22" x14ac:dyDescent="0.2">
      <c r="A391" s="23"/>
      <c r="B391" s="32"/>
      <c r="C391" s="32"/>
      <c r="D391" s="32"/>
      <c r="E391" s="32"/>
      <c r="I391" s="29"/>
      <c r="P391" s="26"/>
      <c r="R391" s="26"/>
      <c r="V391" s="31"/>
    </row>
    <row r="392" spans="1:22" x14ac:dyDescent="0.2">
      <c r="A392" s="23"/>
      <c r="B392" s="32"/>
      <c r="C392" s="32"/>
      <c r="D392" s="32"/>
      <c r="E392" s="32"/>
      <c r="I392" s="29"/>
      <c r="P392" s="26"/>
      <c r="R392" s="26"/>
      <c r="V392" s="31"/>
    </row>
    <row r="393" spans="1:22" x14ac:dyDescent="0.2">
      <c r="A393" s="23"/>
      <c r="B393" s="32"/>
      <c r="C393" s="32"/>
      <c r="D393" s="32"/>
      <c r="E393" s="32"/>
      <c r="I393" s="29"/>
      <c r="P393" s="26"/>
      <c r="R393" s="26"/>
      <c r="V393" s="31"/>
    </row>
    <row r="394" spans="1:22" x14ac:dyDescent="0.2">
      <c r="A394" s="23"/>
      <c r="B394" s="32"/>
      <c r="C394" s="32"/>
      <c r="D394" s="32"/>
      <c r="E394" s="32"/>
      <c r="I394" s="29"/>
      <c r="P394" s="26"/>
      <c r="R394" s="26"/>
      <c r="V394" s="31"/>
    </row>
    <row r="395" spans="1:22" x14ac:dyDescent="0.2">
      <c r="A395" s="23"/>
      <c r="B395" s="32"/>
      <c r="C395" s="32"/>
      <c r="D395" s="32"/>
      <c r="E395" s="32"/>
      <c r="I395" s="29"/>
      <c r="P395" s="26"/>
      <c r="R395" s="26"/>
      <c r="V395" s="31"/>
    </row>
    <row r="396" spans="1:22" x14ac:dyDescent="0.2">
      <c r="A396" s="23"/>
      <c r="B396" s="32"/>
      <c r="C396" s="32"/>
      <c r="D396" s="32"/>
      <c r="E396" s="32"/>
      <c r="I396" s="29"/>
      <c r="P396" s="26"/>
      <c r="R396" s="26"/>
      <c r="V396" s="31"/>
    </row>
    <row r="397" spans="1:22" x14ac:dyDescent="0.2">
      <c r="A397" s="23"/>
      <c r="B397" s="32"/>
      <c r="C397" s="32"/>
      <c r="D397" s="32"/>
      <c r="E397" s="32"/>
      <c r="I397" s="29"/>
      <c r="P397" s="26"/>
      <c r="R397" s="26"/>
      <c r="V397" s="31"/>
    </row>
    <row r="398" spans="1:22" x14ac:dyDescent="0.2">
      <c r="A398" s="23"/>
      <c r="B398" s="32"/>
      <c r="C398" s="32"/>
      <c r="D398" s="32"/>
      <c r="E398" s="32"/>
      <c r="I398" s="29"/>
      <c r="P398" s="26"/>
      <c r="R398" s="26"/>
      <c r="V398" s="31"/>
    </row>
    <row r="399" spans="1:22" x14ac:dyDescent="0.2">
      <c r="A399" s="23"/>
      <c r="B399" s="32"/>
      <c r="C399" s="32"/>
      <c r="D399" s="32"/>
      <c r="E399" s="32"/>
      <c r="I399" s="29"/>
      <c r="P399" s="26"/>
      <c r="R399" s="26"/>
      <c r="V399" s="31"/>
    </row>
    <row r="400" spans="1:22" x14ac:dyDescent="0.2">
      <c r="A400" s="23"/>
      <c r="B400" s="32"/>
      <c r="C400" s="32"/>
      <c r="D400" s="32"/>
      <c r="E400" s="32"/>
      <c r="I400" s="29"/>
      <c r="P400" s="26"/>
      <c r="R400" s="26"/>
      <c r="V400" s="31"/>
    </row>
    <row r="401" spans="1:22" x14ac:dyDescent="0.2">
      <c r="A401" s="23"/>
      <c r="B401" s="32"/>
      <c r="C401" s="32"/>
      <c r="D401" s="32"/>
      <c r="E401" s="32"/>
      <c r="I401" s="29"/>
      <c r="P401" s="26"/>
      <c r="R401" s="26"/>
      <c r="V401" s="31"/>
    </row>
    <row r="402" spans="1:22" x14ac:dyDescent="0.2">
      <c r="A402" s="23"/>
      <c r="B402" s="32"/>
      <c r="C402" s="32"/>
      <c r="D402" s="32"/>
      <c r="E402" s="32"/>
      <c r="I402" s="29"/>
      <c r="P402" s="26"/>
      <c r="R402" s="26"/>
      <c r="V402" s="31"/>
    </row>
    <row r="403" spans="1:22" x14ac:dyDescent="0.2">
      <c r="A403" s="23"/>
      <c r="B403" s="32"/>
      <c r="C403" s="32"/>
      <c r="D403" s="32"/>
      <c r="E403" s="32"/>
      <c r="I403" s="29"/>
      <c r="P403" s="26"/>
      <c r="R403" s="26"/>
      <c r="V403" s="31"/>
    </row>
    <row r="404" spans="1:22" x14ac:dyDescent="0.2">
      <c r="A404" s="23"/>
      <c r="B404" s="32"/>
      <c r="C404" s="32"/>
      <c r="D404" s="32"/>
      <c r="E404" s="32"/>
      <c r="I404" s="29"/>
      <c r="P404" s="26"/>
      <c r="R404" s="26"/>
      <c r="V404" s="31"/>
    </row>
    <row r="405" spans="1:22" x14ac:dyDescent="0.2">
      <c r="A405" s="23"/>
      <c r="B405" s="32"/>
      <c r="C405" s="32"/>
      <c r="D405" s="32"/>
      <c r="E405" s="32"/>
      <c r="I405" s="29"/>
      <c r="P405" s="26"/>
      <c r="R405" s="26"/>
      <c r="V405" s="31"/>
    </row>
    <row r="406" spans="1:22" x14ac:dyDescent="0.2">
      <c r="A406" s="23"/>
      <c r="B406" s="32"/>
      <c r="C406" s="32"/>
      <c r="D406" s="32"/>
      <c r="E406" s="32"/>
      <c r="I406" s="29"/>
      <c r="P406" s="26"/>
      <c r="R406" s="26"/>
      <c r="V406" s="31"/>
    </row>
    <row r="407" spans="1:22" x14ac:dyDescent="0.2">
      <c r="A407" s="23"/>
      <c r="B407" s="32"/>
      <c r="C407" s="32"/>
      <c r="D407" s="32"/>
      <c r="E407" s="32"/>
      <c r="I407" s="29"/>
      <c r="P407" s="26"/>
      <c r="R407" s="26"/>
      <c r="V407" s="31"/>
    </row>
    <row r="408" spans="1:22" x14ac:dyDescent="0.2">
      <c r="A408" s="23"/>
      <c r="B408" s="32"/>
      <c r="C408" s="32"/>
      <c r="D408" s="32"/>
      <c r="E408" s="32"/>
      <c r="I408" s="29"/>
      <c r="P408" s="26"/>
      <c r="R408" s="26"/>
      <c r="V408" s="31"/>
    </row>
    <row r="409" spans="1:22" x14ac:dyDescent="0.2">
      <c r="A409" s="23"/>
      <c r="B409" s="32"/>
      <c r="C409" s="32"/>
      <c r="D409" s="32"/>
      <c r="E409" s="32"/>
      <c r="I409" s="29"/>
      <c r="P409" s="26"/>
      <c r="R409" s="26"/>
      <c r="V409" s="31"/>
    </row>
    <row r="410" spans="1:22" x14ac:dyDescent="0.2">
      <c r="A410" s="23"/>
      <c r="B410" s="32"/>
      <c r="C410" s="32"/>
      <c r="D410" s="32"/>
      <c r="E410" s="32"/>
      <c r="I410" s="29"/>
      <c r="P410" s="26"/>
      <c r="R410" s="26"/>
      <c r="V410" s="31"/>
    </row>
    <row r="411" spans="1:22" x14ac:dyDescent="0.2">
      <c r="A411" s="23"/>
      <c r="B411" s="32"/>
      <c r="C411" s="32"/>
      <c r="D411" s="32"/>
      <c r="E411" s="32"/>
      <c r="I411" s="29"/>
      <c r="P411" s="26"/>
      <c r="R411" s="26"/>
      <c r="V411" s="31"/>
    </row>
    <row r="412" spans="1:22" x14ac:dyDescent="0.2">
      <c r="A412" s="23"/>
      <c r="B412" s="32"/>
      <c r="C412" s="32"/>
      <c r="D412" s="32"/>
      <c r="E412" s="32"/>
      <c r="I412" s="29"/>
      <c r="P412" s="26"/>
      <c r="R412" s="26"/>
      <c r="V412" s="31"/>
    </row>
    <row r="413" spans="1:22" x14ac:dyDescent="0.2">
      <c r="A413" s="23"/>
      <c r="B413" s="32"/>
      <c r="C413" s="32"/>
      <c r="D413" s="32"/>
      <c r="E413" s="32"/>
      <c r="I413" s="29"/>
      <c r="P413" s="26"/>
      <c r="R413" s="26"/>
      <c r="V413" s="31"/>
    </row>
    <row r="414" spans="1:22" x14ac:dyDescent="0.2">
      <c r="A414" s="23"/>
      <c r="B414" s="32"/>
      <c r="C414" s="32"/>
      <c r="D414" s="32"/>
      <c r="E414" s="32"/>
      <c r="I414" s="29"/>
      <c r="P414" s="26"/>
      <c r="R414" s="26"/>
      <c r="V414" s="31"/>
    </row>
    <row r="415" spans="1:22" x14ac:dyDescent="0.2">
      <c r="A415" s="23"/>
      <c r="B415" s="32"/>
      <c r="C415" s="32"/>
      <c r="D415" s="32"/>
      <c r="E415" s="32"/>
      <c r="I415" s="29"/>
      <c r="P415" s="26"/>
      <c r="R415" s="26"/>
      <c r="V415" s="31"/>
    </row>
    <row r="416" spans="1:22" x14ac:dyDescent="0.2">
      <c r="A416" s="23"/>
      <c r="B416" s="32"/>
      <c r="C416" s="32"/>
      <c r="D416" s="32"/>
      <c r="E416" s="32"/>
      <c r="I416" s="29"/>
      <c r="P416" s="26"/>
      <c r="R416" s="26"/>
      <c r="V416" s="31"/>
    </row>
    <row r="417" spans="1:22" x14ac:dyDescent="0.2">
      <c r="A417" s="23"/>
      <c r="B417" s="32"/>
      <c r="C417" s="32"/>
      <c r="D417" s="32"/>
      <c r="E417" s="32"/>
      <c r="I417" s="29"/>
      <c r="P417" s="26"/>
      <c r="R417" s="26"/>
      <c r="V417" s="31"/>
    </row>
    <row r="418" spans="1:22" x14ac:dyDescent="0.2">
      <c r="A418" s="23"/>
      <c r="B418" s="32"/>
      <c r="C418" s="32"/>
      <c r="D418" s="32"/>
      <c r="E418" s="32"/>
      <c r="I418" s="29"/>
      <c r="P418" s="26"/>
      <c r="R418" s="26"/>
      <c r="V418" s="31"/>
    </row>
    <row r="419" spans="1:22" x14ac:dyDescent="0.2">
      <c r="A419" s="23"/>
      <c r="B419" s="32"/>
      <c r="C419" s="32"/>
      <c r="D419" s="32"/>
      <c r="E419" s="32"/>
      <c r="I419" s="29"/>
      <c r="P419" s="26"/>
      <c r="R419" s="26"/>
      <c r="V419" s="31"/>
    </row>
    <row r="420" spans="1:22" x14ac:dyDescent="0.2">
      <c r="A420" s="23"/>
      <c r="B420" s="32"/>
      <c r="C420" s="32"/>
      <c r="D420" s="32"/>
      <c r="E420" s="32"/>
      <c r="I420" s="29"/>
      <c r="P420" s="26"/>
      <c r="R420" s="26"/>
      <c r="V420" s="31"/>
    </row>
    <row r="421" spans="1:22" x14ac:dyDescent="0.2">
      <c r="A421" s="23"/>
      <c r="B421" s="32"/>
      <c r="C421" s="32"/>
      <c r="D421" s="32"/>
      <c r="E421" s="32"/>
      <c r="I421" s="29"/>
      <c r="P421" s="26"/>
      <c r="R421" s="26"/>
      <c r="V421" s="31"/>
    </row>
    <row r="422" spans="1:22" x14ac:dyDescent="0.2">
      <c r="A422" s="23"/>
      <c r="B422" s="32"/>
      <c r="C422" s="32"/>
      <c r="D422" s="32"/>
      <c r="E422" s="32"/>
      <c r="I422" s="29"/>
      <c r="P422" s="26"/>
      <c r="R422" s="26"/>
      <c r="V422" s="31"/>
    </row>
    <row r="423" spans="1:22" x14ac:dyDescent="0.2">
      <c r="A423" s="23"/>
      <c r="B423" s="32"/>
      <c r="C423" s="32"/>
      <c r="D423" s="32"/>
      <c r="E423" s="32"/>
      <c r="I423" s="29"/>
      <c r="P423" s="26"/>
      <c r="R423" s="26"/>
      <c r="V423" s="31"/>
    </row>
    <row r="424" spans="1:22" x14ac:dyDescent="0.2">
      <c r="A424" s="23"/>
      <c r="B424" s="32"/>
      <c r="C424" s="32"/>
      <c r="D424" s="32"/>
      <c r="E424" s="32"/>
      <c r="I424" s="29"/>
      <c r="P424" s="26"/>
      <c r="R424" s="26"/>
      <c r="V424" s="31"/>
    </row>
    <row r="425" spans="1:22" x14ac:dyDescent="0.2">
      <c r="A425" s="23"/>
      <c r="B425" s="32"/>
      <c r="C425" s="32"/>
      <c r="D425" s="32"/>
      <c r="E425" s="32"/>
      <c r="I425" s="29"/>
      <c r="P425" s="26"/>
      <c r="R425" s="26"/>
      <c r="V425" s="31"/>
    </row>
    <row r="426" spans="1:22" x14ac:dyDescent="0.2">
      <c r="A426" s="23"/>
      <c r="B426" s="32"/>
      <c r="C426" s="32"/>
      <c r="D426" s="32"/>
      <c r="E426" s="32"/>
      <c r="I426" s="29"/>
      <c r="P426" s="26"/>
      <c r="R426" s="26"/>
      <c r="V426" s="31"/>
    </row>
    <row r="427" spans="1:22" x14ac:dyDescent="0.2">
      <c r="A427" s="23"/>
      <c r="B427" s="32"/>
      <c r="C427" s="32"/>
      <c r="D427" s="32"/>
      <c r="E427" s="32"/>
      <c r="I427" s="29"/>
      <c r="P427" s="26"/>
      <c r="R427" s="26"/>
      <c r="V427" s="31"/>
    </row>
    <row r="428" spans="1:22" x14ac:dyDescent="0.2">
      <c r="A428" s="23"/>
      <c r="B428" s="32"/>
      <c r="C428" s="32"/>
      <c r="D428" s="32"/>
      <c r="E428" s="32"/>
      <c r="I428" s="29"/>
      <c r="P428" s="26"/>
      <c r="R428" s="26"/>
      <c r="V428" s="31"/>
    </row>
    <row r="429" spans="1:22" x14ac:dyDescent="0.2">
      <c r="A429" s="23"/>
      <c r="B429" s="32"/>
      <c r="C429" s="32"/>
      <c r="D429" s="32"/>
      <c r="E429" s="32"/>
      <c r="I429" s="29"/>
      <c r="P429" s="26"/>
      <c r="R429" s="26"/>
      <c r="V429" s="31"/>
    </row>
    <row r="430" spans="1:22" x14ac:dyDescent="0.2">
      <c r="A430" s="23"/>
      <c r="B430" s="32"/>
      <c r="C430" s="32"/>
      <c r="D430" s="32"/>
      <c r="E430" s="32"/>
      <c r="I430" s="29"/>
      <c r="P430" s="26"/>
      <c r="R430" s="26"/>
      <c r="V430" s="31"/>
    </row>
    <row r="431" spans="1:22" x14ac:dyDescent="0.2">
      <c r="A431" s="23"/>
      <c r="B431" s="32"/>
      <c r="C431" s="32"/>
      <c r="D431" s="32"/>
      <c r="E431" s="32"/>
      <c r="I431" s="29"/>
      <c r="P431" s="26"/>
      <c r="R431" s="26"/>
      <c r="V431" s="31"/>
    </row>
    <row r="432" spans="1:22" x14ac:dyDescent="0.2">
      <c r="A432" s="23"/>
      <c r="B432" s="32"/>
      <c r="C432" s="32"/>
      <c r="D432" s="32"/>
      <c r="E432" s="32"/>
      <c r="I432" s="29"/>
      <c r="P432" s="26"/>
      <c r="R432" s="26"/>
      <c r="V432" s="31"/>
    </row>
    <row r="433" spans="1:22" x14ac:dyDescent="0.2">
      <c r="A433" s="23"/>
      <c r="B433" s="32"/>
      <c r="C433" s="32"/>
      <c r="D433" s="32"/>
      <c r="E433" s="32"/>
      <c r="I433" s="29"/>
      <c r="P433" s="26"/>
      <c r="R433" s="26"/>
      <c r="V433" s="31"/>
    </row>
    <row r="434" spans="1:22" x14ac:dyDescent="0.2">
      <c r="A434" s="23"/>
      <c r="B434" s="32"/>
      <c r="C434" s="32"/>
      <c r="D434" s="32"/>
      <c r="E434" s="32"/>
      <c r="I434" s="29"/>
      <c r="P434" s="26"/>
      <c r="R434" s="26"/>
      <c r="V434" s="31"/>
    </row>
    <row r="435" spans="1:22" x14ac:dyDescent="0.2">
      <c r="A435" s="23"/>
      <c r="B435" s="32"/>
      <c r="C435" s="32"/>
      <c r="D435" s="32"/>
      <c r="E435" s="32"/>
      <c r="I435" s="29"/>
      <c r="P435" s="26"/>
      <c r="R435" s="26"/>
      <c r="V435" s="31"/>
    </row>
    <row r="436" spans="1:22" x14ac:dyDescent="0.2">
      <c r="A436" s="23"/>
      <c r="B436" s="32"/>
      <c r="C436" s="32"/>
      <c r="D436" s="32"/>
      <c r="E436" s="32"/>
      <c r="I436" s="29"/>
      <c r="P436" s="26"/>
      <c r="R436" s="26"/>
      <c r="V436" s="31"/>
    </row>
    <row r="437" spans="1:22" x14ac:dyDescent="0.2">
      <c r="A437" s="23"/>
      <c r="B437" s="32"/>
      <c r="C437" s="32"/>
      <c r="D437" s="32"/>
      <c r="E437" s="32"/>
      <c r="I437" s="29"/>
      <c r="P437" s="26"/>
      <c r="R437" s="26"/>
      <c r="V437" s="31"/>
    </row>
    <row r="438" spans="1:22" x14ac:dyDescent="0.2">
      <c r="A438" s="23"/>
      <c r="B438" s="32"/>
      <c r="C438" s="32"/>
      <c r="D438" s="32"/>
      <c r="E438" s="32"/>
      <c r="I438" s="29"/>
      <c r="P438" s="26"/>
      <c r="R438" s="26"/>
      <c r="V438" s="31"/>
    </row>
    <row r="439" spans="1:22" x14ac:dyDescent="0.2">
      <c r="A439" s="23"/>
      <c r="B439" s="32"/>
      <c r="C439" s="32"/>
      <c r="D439" s="32"/>
      <c r="E439" s="32"/>
      <c r="I439" s="29"/>
      <c r="P439" s="26"/>
      <c r="R439" s="26"/>
      <c r="V439" s="31"/>
    </row>
    <row r="440" spans="1:22" x14ac:dyDescent="0.2">
      <c r="A440" s="23"/>
      <c r="B440" s="32"/>
      <c r="C440" s="32"/>
      <c r="D440" s="32"/>
      <c r="E440" s="32"/>
      <c r="I440" s="29"/>
      <c r="P440" s="26"/>
      <c r="R440" s="26"/>
      <c r="V440" s="31"/>
    </row>
    <row r="441" spans="1:22" x14ac:dyDescent="0.2">
      <c r="A441" s="23"/>
      <c r="B441" s="32"/>
      <c r="C441" s="32"/>
      <c r="D441" s="32"/>
      <c r="E441" s="32"/>
      <c r="I441" s="29"/>
      <c r="P441" s="26"/>
      <c r="R441" s="26"/>
      <c r="V441" s="31"/>
    </row>
    <row r="442" spans="1:22" x14ac:dyDescent="0.2">
      <c r="A442" s="23"/>
      <c r="B442" s="32"/>
      <c r="C442" s="32"/>
      <c r="D442" s="32"/>
      <c r="E442" s="32"/>
      <c r="I442" s="29"/>
      <c r="P442" s="26"/>
      <c r="R442" s="26"/>
      <c r="V442" s="31"/>
    </row>
    <row r="443" spans="1:22" x14ac:dyDescent="0.2">
      <c r="A443" s="23"/>
      <c r="B443" s="32"/>
      <c r="C443" s="32"/>
      <c r="D443" s="32"/>
      <c r="E443" s="32"/>
      <c r="I443" s="29"/>
      <c r="P443" s="26"/>
      <c r="R443" s="26"/>
      <c r="V443" s="31"/>
    </row>
    <row r="444" spans="1:22" x14ac:dyDescent="0.2">
      <c r="A444" s="23"/>
      <c r="B444" s="32"/>
      <c r="C444" s="32"/>
      <c r="D444" s="32"/>
      <c r="E444" s="32"/>
      <c r="I444" s="29"/>
      <c r="P444" s="26"/>
      <c r="R444" s="26"/>
      <c r="V444" s="31"/>
    </row>
    <row r="445" spans="1:22" x14ac:dyDescent="0.2">
      <c r="A445" s="23"/>
      <c r="B445" s="32"/>
      <c r="C445" s="32"/>
      <c r="D445" s="32"/>
      <c r="E445" s="32"/>
      <c r="I445" s="29"/>
      <c r="P445" s="26"/>
      <c r="R445" s="26"/>
      <c r="V445" s="31"/>
    </row>
    <row r="446" spans="1:22" x14ac:dyDescent="0.2">
      <c r="A446" s="23"/>
      <c r="B446" s="32"/>
      <c r="C446" s="32"/>
      <c r="D446" s="32"/>
      <c r="E446" s="32"/>
      <c r="I446" s="29"/>
      <c r="P446" s="26"/>
      <c r="R446" s="26"/>
      <c r="V446" s="31"/>
    </row>
    <row r="447" spans="1:22" x14ac:dyDescent="0.2">
      <c r="A447" s="23"/>
      <c r="B447" s="32"/>
      <c r="C447" s="32"/>
      <c r="D447" s="32"/>
      <c r="E447" s="32"/>
      <c r="I447" s="29"/>
      <c r="P447" s="26"/>
      <c r="R447" s="26"/>
      <c r="V447" s="31"/>
    </row>
    <row r="448" spans="1:22" x14ac:dyDescent="0.2">
      <c r="A448" s="23"/>
      <c r="B448" s="32"/>
      <c r="C448" s="32"/>
      <c r="D448" s="32"/>
      <c r="E448" s="32"/>
      <c r="I448" s="29"/>
      <c r="P448" s="26"/>
      <c r="R448" s="26"/>
      <c r="V448" s="31"/>
    </row>
    <row r="449" spans="1:22" x14ac:dyDescent="0.2">
      <c r="A449" s="23"/>
      <c r="B449" s="32"/>
      <c r="C449" s="32"/>
      <c r="D449" s="32"/>
      <c r="E449" s="32"/>
      <c r="I449" s="29"/>
      <c r="P449" s="26"/>
      <c r="R449" s="26"/>
      <c r="V449" s="31"/>
    </row>
    <row r="450" spans="1:22" x14ac:dyDescent="0.2">
      <c r="A450" s="23"/>
      <c r="B450" s="32"/>
      <c r="C450" s="32"/>
      <c r="D450" s="32"/>
      <c r="E450" s="32"/>
      <c r="I450" s="29"/>
      <c r="P450" s="26"/>
      <c r="R450" s="26"/>
      <c r="V450" s="31"/>
    </row>
    <row r="451" spans="1:22" x14ac:dyDescent="0.2">
      <c r="A451" s="23"/>
      <c r="B451" s="32"/>
      <c r="C451" s="32"/>
      <c r="D451" s="32"/>
      <c r="E451" s="32"/>
      <c r="I451" s="29"/>
      <c r="P451" s="26"/>
      <c r="R451" s="26"/>
      <c r="V451" s="31"/>
    </row>
    <row r="452" spans="1:22" x14ac:dyDescent="0.2">
      <c r="A452" s="23"/>
      <c r="B452" s="32"/>
      <c r="C452" s="32"/>
      <c r="D452" s="32"/>
      <c r="E452" s="32"/>
      <c r="I452" s="29"/>
      <c r="P452" s="26"/>
      <c r="R452" s="26"/>
      <c r="V452" s="31"/>
    </row>
    <row r="453" spans="1:22" x14ac:dyDescent="0.2">
      <c r="A453" s="23"/>
      <c r="B453" s="32"/>
      <c r="C453" s="32"/>
      <c r="D453" s="32"/>
      <c r="E453" s="32"/>
      <c r="I453" s="29"/>
      <c r="P453" s="26"/>
      <c r="R453" s="26"/>
      <c r="V453" s="31"/>
    </row>
    <row r="454" spans="1:22" x14ac:dyDescent="0.2">
      <c r="A454" s="23"/>
      <c r="B454" s="32"/>
      <c r="C454" s="32"/>
      <c r="D454" s="32"/>
      <c r="E454" s="32"/>
      <c r="I454" s="29"/>
      <c r="P454" s="26"/>
      <c r="R454" s="26"/>
      <c r="V454" s="31"/>
    </row>
    <row r="455" spans="1:22" x14ac:dyDescent="0.2">
      <c r="A455" s="23"/>
      <c r="B455" s="32"/>
      <c r="C455" s="32"/>
      <c r="D455" s="32"/>
      <c r="E455" s="32"/>
      <c r="I455" s="29"/>
      <c r="P455" s="26"/>
      <c r="R455" s="26"/>
      <c r="V455" s="31"/>
    </row>
    <row r="456" spans="1:22" x14ac:dyDescent="0.2">
      <c r="A456" s="23"/>
      <c r="B456" s="32"/>
      <c r="C456" s="32"/>
      <c r="D456" s="32"/>
      <c r="E456" s="32"/>
      <c r="I456" s="29"/>
      <c r="P456" s="26"/>
      <c r="R456" s="26"/>
      <c r="V456" s="31"/>
    </row>
    <row r="457" spans="1:22" x14ac:dyDescent="0.2">
      <c r="A457" s="23"/>
      <c r="B457" s="32"/>
      <c r="C457" s="32"/>
      <c r="D457" s="32"/>
      <c r="E457" s="32"/>
      <c r="I457" s="29"/>
      <c r="P457" s="26"/>
      <c r="R457" s="26"/>
      <c r="V457" s="31"/>
    </row>
    <row r="458" spans="1:22" x14ac:dyDescent="0.2">
      <c r="A458" s="23"/>
      <c r="B458" s="32"/>
      <c r="C458" s="32"/>
      <c r="D458" s="32"/>
      <c r="E458" s="32"/>
      <c r="I458" s="29"/>
      <c r="P458" s="26"/>
      <c r="R458" s="26"/>
      <c r="V458" s="31"/>
    </row>
    <row r="459" spans="1:22" x14ac:dyDescent="0.2">
      <c r="A459" s="23"/>
      <c r="B459" s="32"/>
      <c r="C459" s="32"/>
      <c r="D459" s="32"/>
      <c r="E459" s="32"/>
      <c r="I459" s="29"/>
      <c r="P459" s="26"/>
      <c r="R459" s="26"/>
      <c r="V459" s="31"/>
    </row>
    <row r="460" spans="1:22" x14ac:dyDescent="0.2">
      <c r="A460" s="23"/>
      <c r="B460" s="32"/>
      <c r="C460" s="32"/>
      <c r="D460" s="32"/>
      <c r="E460" s="32"/>
      <c r="I460" s="29"/>
      <c r="P460" s="26"/>
      <c r="R460" s="26"/>
      <c r="V460" s="31"/>
    </row>
    <row r="461" spans="1:22" x14ac:dyDescent="0.2">
      <c r="A461" s="23"/>
      <c r="B461" s="32"/>
      <c r="C461" s="32"/>
      <c r="D461" s="32"/>
      <c r="E461" s="32"/>
      <c r="I461" s="29"/>
      <c r="P461" s="26"/>
      <c r="R461" s="26"/>
      <c r="V461" s="31"/>
    </row>
    <row r="462" spans="1:22" x14ac:dyDescent="0.2">
      <c r="A462" s="23"/>
      <c r="B462" s="32"/>
      <c r="C462" s="32"/>
      <c r="D462" s="32"/>
      <c r="E462" s="32"/>
      <c r="I462" s="29"/>
      <c r="P462" s="26"/>
      <c r="R462" s="26"/>
      <c r="V462" s="31"/>
    </row>
    <row r="463" spans="1:22" x14ac:dyDescent="0.2">
      <c r="A463" s="23"/>
      <c r="B463" s="32"/>
      <c r="C463" s="32"/>
      <c r="D463" s="32"/>
      <c r="E463" s="32"/>
      <c r="I463" s="29"/>
      <c r="P463" s="26"/>
      <c r="R463" s="26"/>
      <c r="V463" s="31"/>
    </row>
    <row r="464" spans="1:22" x14ac:dyDescent="0.2">
      <c r="A464" s="23"/>
      <c r="B464" s="32"/>
      <c r="C464" s="32"/>
      <c r="D464" s="32"/>
      <c r="E464" s="32"/>
      <c r="I464" s="29"/>
      <c r="P464" s="26"/>
      <c r="R464" s="26"/>
      <c r="V464" s="31"/>
    </row>
    <row r="465" spans="1:22" x14ac:dyDescent="0.2">
      <c r="A465" s="23"/>
      <c r="B465" s="32"/>
      <c r="C465" s="32"/>
      <c r="D465" s="32"/>
      <c r="E465" s="32"/>
      <c r="I465" s="29"/>
      <c r="P465" s="26"/>
      <c r="R465" s="26"/>
      <c r="V465" s="31"/>
    </row>
    <row r="466" spans="1:22" x14ac:dyDescent="0.2">
      <c r="A466" s="23"/>
      <c r="B466" s="32"/>
      <c r="C466" s="32"/>
      <c r="D466" s="32"/>
      <c r="E466" s="32"/>
      <c r="I466" s="29"/>
      <c r="P466" s="26"/>
      <c r="R466" s="26"/>
      <c r="V466" s="31"/>
    </row>
    <row r="467" spans="1:22" x14ac:dyDescent="0.2">
      <c r="A467" s="23"/>
      <c r="B467" s="32"/>
      <c r="C467" s="32"/>
      <c r="D467" s="32"/>
      <c r="E467" s="32"/>
      <c r="I467" s="29"/>
      <c r="P467" s="26"/>
      <c r="R467" s="26"/>
      <c r="V467" s="31"/>
    </row>
    <row r="468" spans="1:22" x14ac:dyDescent="0.2">
      <c r="A468" s="23"/>
      <c r="B468" s="32"/>
      <c r="C468" s="32"/>
      <c r="D468" s="32"/>
      <c r="E468" s="32"/>
      <c r="I468" s="29"/>
      <c r="P468" s="26"/>
      <c r="R468" s="26"/>
      <c r="V468" s="31"/>
    </row>
    <row r="469" spans="1:22" x14ac:dyDescent="0.2">
      <c r="A469" s="23"/>
      <c r="B469" s="32"/>
      <c r="C469" s="32"/>
      <c r="D469" s="32"/>
      <c r="E469" s="32"/>
      <c r="I469" s="29"/>
      <c r="P469" s="26"/>
      <c r="R469" s="26"/>
      <c r="V469" s="31"/>
    </row>
    <row r="470" spans="1:22" x14ac:dyDescent="0.2">
      <c r="A470" s="23"/>
      <c r="B470" s="32"/>
      <c r="C470" s="32"/>
      <c r="D470" s="32"/>
      <c r="E470" s="32"/>
      <c r="I470" s="29"/>
      <c r="P470" s="26"/>
      <c r="R470" s="26"/>
      <c r="V470" s="31"/>
    </row>
    <row r="471" spans="1:22" x14ac:dyDescent="0.2">
      <c r="A471" s="23"/>
      <c r="B471" s="32"/>
      <c r="C471" s="32"/>
      <c r="D471" s="32"/>
      <c r="E471" s="32"/>
      <c r="I471" s="29"/>
      <c r="P471" s="26"/>
      <c r="R471" s="26"/>
      <c r="V471" s="31"/>
    </row>
    <row r="472" spans="1:22" x14ac:dyDescent="0.2">
      <c r="A472" s="23"/>
      <c r="B472" s="32"/>
      <c r="C472" s="32"/>
      <c r="D472" s="32"/>
      <c r="E472" s="32"/>
      <c r="I472" s="29"/>
      <c r="P472" s="26"/>
      <c r="R472" s="26"/>
      <c r="V472" s="31"/>
    </row>
    <row r="473" spans="1:22" x14ac:dyDescent="0.2">
      <c r="A473" s="23"/>
      <c r="B473" s="32"/>
      <c r="C473" s="32"/>
      <c r="D473" s="32"/>
      <c r="E473" s="32"/>
      <c r="I473" s="29"/>
      <c r="P473" s="26"/>
      <c r="R473" s="26"/>
      <c r="V473" s="31"/>
    </row>
    <row r="474" spans="1:22" x14ac:dyDescent="0.2">
      <c r="A474" s="23"/>
      <c r="B474" s="32"/>
      <c r="C474" s="32"/>
      <c r="D474" s="32"/>
      <c r="E474" s="32"/>
      <c r="I474" s="29"/>
      <c r="P474" s="26"/>
      <c r="R474" s="26"/>
      <c r="V474" s="31"/>
    </row>
    <row r="475" spans="1:22" x14ac:dyDescent="0.2">
      <c r="A475" s="23"/>
      <c r="B475" s="32"/>
      <c r="C475" s="32"/>
      <c r="D475" s="32"/>
      <c r="E475" s="32"/>
      <c r="I475" s="29"/>
      <c r="P475" s="26"/>
      <c r="R475" s="26"/>
      <c r="V475" s="31"/>
    </row>
    <row r="476" spans="1:22" x14ac:dyDescent="0.2">
      <c r="A476" s="23"/>
      <c r="B476" s="32"/>
      <c r="C476" s="32"/>
      <c r="D476" s="32"/>
      <c r="E476" s="32"/>
      <c r="I476" s="29"/>
      <c r="P476" s="26"/>
      <c r="R476" s="26"/>
      <c r="V476" s="31"/>
    </row>
    <row r="477" spans="1:22" x14ac:dyDescent="0.2">
      <c r="A477" s="23"/>
      <c r="B477" s="32"/>
      <c r="C477" s="32"/>
      <c r="D477" s="32"/>
      <c r="E477" s="32"/>
      <c r="I477" s="29"/>
      <c r="P477" s="26"/>
      <c r="R477" s="26"/>
      <c r="V477" s="31"/>
    </row>
    <row r="478" spans="1:22" x14ac:dyDescent="0.2">
      <c r="A478" s="23"/>
      <c r="B478" s="32"/>
      <c r="C478" s="32"/>
      <c r="D478" s="32"/>
      <c r="E478" s="32"/>
      <c r="I478" s="29"/>
      <c r="P478" s="26"/>
      <c r="R478" s="26"/>
      <c r="V478" s="31"/>
    </row>
    <row r="479" spans="1:22" x14ac:dyDescent="0.2">
      <c r="A479" s="23"/>
      <c r="B479" s="32"/>
      <c r="C479" s="32"/>
      <c r="D479" s="32"/>
      <c r="E479" s="32"/>
      <c r="I479" s="29"/>
      <c r="P479" s="26"/>
      <c r="R479" s="26"/>
      <c r="V479" s="31"/>
    </row>
    <row r="480" spans="1:22" x14ac:dyDescent="0.2">
      <c r="A480" s="23"/>
      <c r="B480" s="32"/>
      <c r="C480" s="32"/>
      <c r="D480" s="32"/>
      <c r="E480" s="32"/>
      <c r="I480" s="29"/>
      <c r="P480" s="26"/>
      <c r="R480" s="26"/>
      <c r="V480" s="31"/>
    </row>
    <row r="481" spans="1:22" x14ac:dyDescent="0.2">
      <c r="A481" s="23"/>
      <c r="B481" s="32"/>
      <c r="C481" s="32"/>
      <c r="D481" s="32"/>
      <c r="E481" s="32"/>
      <c r="I481" s="29"/>
      <c r="P481" s="26"/>
      <c r="R481" s="26"/>
      <c r="V481" s="31"/>
    </row>
    <row r="482" spans="1:22" x14ac:dyDescent="0.2">
      <c r="A482" s="23"/>
      <c r="B482" s="32"/>
      <c r="C482" s="32"/>
      <c r="D482" s="32"/>
      <c r="E482" s="32"/>
      <c r="I482" s="29"/>
      <c r="P482" s="26"/>
      <c r="R482" s="26"/>
      <c r="V482" s="31"/>
    </row>
    <row r="483" spans="1:22" x14ac:dyDescent="0.2">
      <c r="A483" s="23"/>
      <c r="B483" s="32"/>
      <c r="C483" s="32"/>
      <c r="D483" s="32"/>
      <c r="E483" s="32"/>
      <c r="I483" s="29"/>
      <c r="P483" s="26"/>
      <c r="R483" s="26"/>
      <c r="V483" s="31"/>
    </row>
    <row r="484" spans="1:22" x14ac:dyDescent="0.2">
      <c r="A484" s="23"/>
      <c r="B484" s="32"/>
      <c r="C484" s="32"/>
      <c r="D484" s="32"/>
      <c r="E484" s="32"/>
      <c r="I484" s="29"/>
      <c r="P484" s="26"/>
      <c r="R484" s="26"/>
      <c r="V484" s="31"/>
    </row>
    <row r="485" spans="1:22" x14ac:dyDescent="0.2">
      <c r="A485" s="23"/>
      <c r="B485" s="32"/>
      <c r="C485" s="32"/>
      <c r="D485" s="32"/>
      <c r="E485" s="32"/>
      <c r="I485" s="29"/>
      <c r="P485" s="26"/>
      <c r="R485" s="26"/>
      <c r="V485" s="31"/>
    </row>
    <row r="486" spans="1:22" x14ac:dyDescent="0.2">
      <c r="A486" s="23"/>
      <c r="B486" s="32"/>
      <c r="C486" s="32"/>
      <c r="D486" s="32"/>
      <c r="E486" s="32"/>
      <c r="I486" s="29"/>
      <c r="P486" s="26"/>
      <c r="R486" s="26"/>
      <c r="V486" s="31"/>
    </row>
    <row r="487" spans="1:22" x14ac:dyDescent="0.2">
      <c r="A487" s="23"/>
      <c r="B487" s="32"/>
      <c r="C487" s="32"/>
      <c r="D487" s="32"/>
      <c r="E487" s="32"/>
      <c r="I487" s="29"/>
      <c r="P487" s="26"/>
      <c r="R487" s="26"/>
      <c r="V487" s="31"/>
    </row>
    <row r="488" spans="1:22" x14ac:dyDescent="0.2">
      <c r="A488" s="23"/>
      <c r="B488" s="32"/>
      <c r="C488" s="32"/>
      <c r="D488" s="32"/>
      <c r="E488" s="32"/>
      <c r="I488" s="29"/>
      <c r="P488" s="26"/>
      <c r="R488" s="26"/>
      <c r="V488" s="31"/>
    </row>
    <row r="489" spans="1:22" x14ac:dyDescent="0.2">
      <c r="A489" s="23"/>
      <c r="B489" s="32"/>
      <c r="C489" s="32"/>
      <c r="D489" s="32"/>
      <c r="E489" s="32"/>
      <c r="I489" s="29"/>
      <c r="P489" s="26"/>
      <c r="R489" s="26"/>
      <c r="V489" s="31"/>
    </row>
    <row r="490" spans="1:22" x14ac:dyDescent="0.2">
      <c r="A490" s="23"/>
      <c r="B490" s="32"/>
      <c r="C490" s="32"/>
      <c r="D490" s="32"/>
      <c r="E490" s="32"/>
      <c r="I490" s="29"/>
      <c r="P490" s="26"/>
      <c r="R490" s="26"/>
      <c r="V490" s="31"/>
    </row>
    <row r="491" spans="1:22" x14ac:dyDescent="0.2">
      <c r="A491" s="23"/>
      <c r="B491" s="32"/>
      <c r="C491" s="32"/>
      <c r="D491" s="32"/>
      <c r="E491" s="32"/>
      <c r="I491" s="29"/>
      <c r="P491" s="26"/>
      <c r="R491" s="26"/>
      <c r="V491" s="31"/>
    </row>
    <row r="492" spans="1:22" x14ac:dyDescent="0.2">
      <c r="A492" s="23"/>
      <c r="B492" s="32"/>
      <c r="C492" s="32"/>
      <c r="D492" s="32"/>
      <c r="E492" s="32"/>
      <c r="I492" s="29"/>
      <c r="P492" s="26"/>
      <c r="R492" s="26"/>
      <c r="V492" s="31"/>
    </row>
    <row r="493" spans="1:22" x14ac:dyDescent="0.2">
      <c r="A493" s="23"/>
      <c r="B493" s="32"/>
      <c r="C493" s="32"/>
      <c r="D493" s="32"/>
      <c r="E493" s="32"/>
      <c r="I493" s="29"/>
      <c r="P493" s="26"/>
      <c r="R493" s="26"/>
      <c r="V493" s="31"/>
    </row>
    <row r="494" spans="1:22" x14ac:dyDescent="0.2">
      <c r="A494" s="23"/>
      <c r="B494" s="32"/>
      <c r="C494" s="32"/>
      <c r="D494" s="32"/>
      <c r="E494" s="32"/>
      <c r="I494" s="29"/>
      <c r="P494" s="26"/>
      <c r="R494" s="26"/>
      <c r="V494" s="31"/>
    </row>
    <row r="495" spans="1:22" x14ac:dyDescent="0.2">
      <c r="A495" s="23"/>
      <c r="B495" s="32"/>
      <c r="C495" s="32"/>
      <c r="D495" s="32"/>
      <c r="E495" s="32"/>
      <c r="I495" s="29"/>
      <c r="P495" s="26"/>
      <c r="R495" s="26"/>
      <c r="V495" s="31"/>
    </row>
    <row r="496" spans="1:22" x14ac:dyDescent="0.2">
      <c r="A496" s="23"/>
      <c r="B496" s="32"/>
      <c r="C496" s="32"/>
      <c r="D496" s="32"/>
      <c r="E496" s="32"/>
      <c r="I496" s="29"/>
      <c r="P496" s="26"/>
      <c r="R496" s="26"/>
      <c r="V496" s="31"/>
    </row>
    <row r="497" spans="1:23" x14ac:dyDescent="0.2">
      <c r="A497" s="23"/>
      <c r="B497" s="32"/>
      <c r="C497" s="32"/>
      <c r="D497" s="32"/>
      <c r="E497" s="32"/>
      <c r="I497" s="29"/>
      <c r="P497" s="26"/>
      <c r="R497" s="26"/>
      <c r="V497" s="31"/>
      <c r="W497" s="30"/>
    </row>
    <row r="498" spans="1:23" x14ac:dyDescent="0.2">
      <c r="A498" s="23"/>
      <c r="B498" s="32"/>
      <c r="C498" s="32"/>
      <c r="D498" s="32"/>
      <c r="E498" s="32"/>
      <c r="I498" s="29"/>
      <c r="P498" s="26"/>
      <c r="R498" s="26"/>
      <c r="V498" s="31"/>
      <c r="W498" s="30"/>
    </row>
    <row r="499" spans="1:23" x14ac:dyDescent="0.2">
      <c r="A499" s="23"/>
      <c r="B499" s="32"/>
      <c r="C499" s="32"/>
      <c r="D499" s="32"/>
      <c r="E499" s="32"/>
      <c r="I499" s="29"/>
      <c r="P499" s="26"/>
      <c r="R499" s="26"/>
      <c r="V499" s="31"/>
      <c r="W499" s="30"/>
    </row>
    <row r="500" spans="1:23" x14ac:dyDescent="0.2">
      <c r="A500" s="23"/>
      <c r="B500" s="32"/>
      <c r="C500" s="32"/>
      <c r="D500" s="32"/>
      <c r="E500" s="32"/>
      <c r="I500" s="29"/>
      <c r="P500" s="26"/>
      <c r="R500" s="26"/>
      <c r="V500" s="31"/>
      <c r="W500" s="30"/>
    </row>
    <row r="501" spans="1:23" x14ac:dyDescent="0.2">
      <c r="A501" s="23"/>
      <c r="B501" s="32"/>
      <c r="C501" s="32"/>
      <c r="D501" s="32"/>
      <c r="E501" s="32"/>
      <c r="I501" s="29"/>
      <c r="P501" s="26"/>
      <c r="R501" s="26"/>
      <c r="V501" s="31"/>
      <c r="W501" s="30"/>
    </row>
    <row r="502" spans="1:23" x14ac:dyDescent="0.2">
      <c r="A502" s="23"/>
      <c r="B502" s="32"/>
      <c r="C502" s="32"/>
      <c r="D502" s="32"/>
      <c r="E502" s="32"/>
      <c r="I502" s="29"/>
      <c r="P502" s="26"/>
      <c r="R502" s="26"/>
      <c r="V502" s="31"/>
    </row>
    <row r="503" spans="1:23" x14ac:dyDescent="0.2">
      <c r="A503" s="23"/>
      <c r="B503" s="32"/>
      <c r="C503" s="32"/>
      <c r="D503" s="32"/>
      <c r="E503" s="32"/>
      <c r="I503" s="29"/>
      <c r="P503" s="26"/>
      <c r="R503" s="26"/>
      <c r="V503" s="31"/>
    </row>
    <row r="504" spans="1:23" x14ac:dyDescent="0.2">
      <c r="A504" s="23"/>
      <c r="B504" s="32"/>
      <c r="C504" s="32"/>
      <c r="D504" s="32"/>
      <c r="E504" s="32"/>
      <c r="I504" s="29"/>
      <c r="P504" s="26"/>
      <c r="R504" s="26"/>
      <c r="V504" s="31"/>
    </row>
    <row r="505" spans="1:23" x14ac:dyDescent="0.2">
      <c r="A505" s="23"/>
      <c r="B505" s="32"/>
      <c r="C505" s="32"/>
      <c r="D505" s="32"/>
      <c r="E505" s="32"/>
      <c r="I505" s="29"/>
      <c r="P505" s="26"/>
      <c r="R505" s="26"/>
      <c r="V505" s="31"/>
    </row>
    <row r="506" spans="1:23" x14ac:dyDescent="0.2">
      <c r="A506" s="23"/>
      <c r="B506" s="32"/>
      <c r="C506" s="32"/>
      <c r="D506" s="32"/>
      <c r="E506" s="32"/>
      <c r="I506" s="29"/>
      <c r="P506" s="26"/>
      <c r="R506" s="26"/>
      <c r="V506" s="31"/>
    </row>
    <row r="507" spans="1:23" x14ac:dyDescent="0.2">
      <c r="A507" s="23"/>
      <c r="B507" s="32"/>
      <c r="C507" s="32"/>
      <c r="D507" s="32"/>
      <c r="E507" s="32"/>
      <c r="I507" s="29"/>
      <c r="P507" s="26"/>
      <c r="R507" s="26"/>
      <c r="V507" s="31"/>
    </row>
    <row r="508" spans="1:23" x14ac:dyDescent="0.2">
      <c r="A508" s="23"/>
      <c r="B508" s="32"/>
      <c r="C508" s="32"/>
      <c r="D508" s="32"/>
      <c r="E508" s="32"/>
      <c r="I508" s="29"/>
      <c r="P508" s="26"/>
      <c r="R508" s="26"/>
      <c r="V508" s="31"/>
    </row>
    <row r="509" spans="1:23" x14ac:dyDescent="0.2">
      <c r="A509" s="23"/>
      <c r="B509" s="32"/>
      <c r="C509" s="32"/>
      <c r="D509" s="32"/>
      <c r="E509" s="32"/>
      <c r="I509" s="29"/>
      <c r="P509" s="26"/>
      <c r="R509" s="26"/>
      <c r="V509" s="31"/>
    </row>
    <row r="510" spans="1:23" x14ac:dyDescent="0.2">
      <c r="A510" s="23"/>
      <c r="B510" s="32"/>
      <c r="C510" s="32"/>
      <c r="D510" s="32"/>
      <c r="E510" s="32"/>
      <c r="I510" s="29"/>
      <c r="P510" s="26"/>
      <c r="R510" s="26"/>
      <c r="V510" s="31"/>
    </row>
    <row r="511" spans="1:23" x14ac:dyDescent="0.2">
      <c r="A511" s="23"/>
      <c r="B511" s="32"/>
      <c r="C511" s="32"/>
      <c r="D511" s="32"/>
      <c r="E511" s="32"/>
      <c r="I511" s="29"/>
      <c r="P511" s="26"/>
      <c r="R511" s="26"/>
      <c r="V511" s="31"/>
    </row>
    <row r="512" spans="1:23" x14ac:dyDescent="0.2">
      <c r="A512" s="23"/>
      <c r="B512" s="32"/>
      <c r="C512" s="32"/>
      <c r="D512" s="32"/>
      <c r="E512" s="32"/>
      <c r="I512" s="29"/>
      <c r="P512" s="26"/>
      <c r="R512" s="26"/>
      <c r="V512" s="31"/>
    </row>
    <row r="513" spans="1:22" x14ac:dyDescent="0.2">
      <c r="A513" s="23"/>
      <c r="B513" s="32"/>
      <c r="C513" s="32"/>
      <c r="D513" s="32"/>
      <c r="E513" s="32"/>
      <c r="I513" s="29"/>
      <c r="P513" s="26"/>
      <c r="R513" s="26"/>
      <c r="V513" s="31"/>
    </row>
    <row r="514" spans="1:22" x14ac:dyDescent="0.2">
      <c r="A514" s="23"/>
      <c r="B514" s="32"/>
      <c r="C514" s="32"/>
      <c r="D514" s="32"/>
      <c r="E514" s="32"/>
      <c r="I514" s="29"/>
      <c r="P514" s="26"/>
      <c r="R514" s="26"/>
      <c r="V514" s="31"/>
    </row>
    <row r="515" spans="1:22" x14ac:dyDescent="0.2">
      <c r="A515" s="23"/>
      <c r="B515" s="32"/>
      <c r="C515" s="32"/>
      <c r="D515" s="32"/>
      <c r="E515" s="32"/>
      <c r="I515" s="29"/>
      <c r="P515" s="26"/>
      <c r="R515" s="26"/>
      <c r="V515" s="31"/>
    </row>
    <row r="516" spans="1:22" x14ac:dyDescent="0.2">
      <c r="A516" s="23"/>
      <c r="B516" s="32"/>
      <c r="C516" s="32"/>
      <c r="D516" s="32"/>
      <c r="E516" s="32"/>
      <c r="I516" s="29"/>
      <c r="P516" s="26"/>
      <c r="R516" s="26"/>
      <c r="V516" s="31"/>
    </row>
    <row r="517" spans="1:22" x14ac:dyDescent="0.2">
      <c r="A517" s="23"/>
      <c r="B517" s="32"/>
      <c r="C517" s="32"/>
      <c r="D517" s="32"/>
      <c r="E517" s="32"/>
      <c r="I517" s="29"/>
      <c r="P517" s="26"/>
      <c r="R517" s="26"/>
      <c r="V517" s="31"/>
    </row>
    <row r="518" spans="1:22" x14ac:dyDescent="0.2">
      <c r="A518" s="23"/>
      <c r="B518" s="32"/>
      <c r="C518" s="32"/>
      <c r="D518" s="32"/>
      <c r="E518" s="32"/>
      <c r="I518" s="29"/>
      <c r="P518" s="26"/>
      <c r="R518" s="26"/>
      <c r="V518" s="31"/>
    </row>
    <row r="519" spans="1:22" x14ac:dyDescent="0.2">
      <c r="A519" s="23"/>
      <c r="B519" s="32"/>
      <c r="C519" s="32"/>
      <c r="D519" s="32"/>
      <c r="E519" s="32"/>
      <c r="I519" s="29"/>
      <c r="P519" s="26"/>
      <c r="R519" s="26"/>
      <c r="V519" s="31"/>
    </row>
    <row r="520" spans="1:22" x14ac:dyDescent="0.2">
      <c r="A520" s="23"/>
      <c r="B520" s="32"/>
      <c r="C520" s="32"/>
      <c r="D520" s="32"/>
      <c r="E520" s="32"/>
      <c r="I520" s="29"/>
      <c r="P520" s="26"/>
      <c r="R520" s="26"/>
      <c r="V520" s="31"/>
    </row>
    <row r="521" spans="1:22" x14ac:dyDescent="0.2">
      <c r="A521" s="23"/>
      <c r="B521" s="32"/>
      <c r="C521" s="32"/>
      <c r="D521" s="32"/>
      <c r="E521" s="32"/>
      <c r="I521" s="29"/>
      <c r="P521" s="26"/>
      <c r="R521" s="26"/>
      <c r="V521" s="31"/>
    </row>
    <row r="522" spans="1:22" x14ac:dyDescent="0.2">
      <c r="A522" s="23"/>
      <c r="B522" s="32"/>
      <c r="C522" s="32"/>
      <c r="D522" s="32"/>
      <c r="E522" s="32"/>
      <c r="I522" s="29"/>
      <c r="P522" s="26"/>
      <c r="R522" s="26"/>
      <c r="V522" s="31"/>
    </row>
    <row r="523" spans="1:22" x14ac:dyDescent="0.2">
      <c r="A523" s="23"/>
      <c r="B523" s="32"/>
      <c r="C523" s="32"/>
      <c r="D523" s="32"/>
      <c r="E523" s="32"/>
      <c r="I523" s="29"/>
      <c r="P523" s="26"/>
      <c r="R523" s="26"/>
      <c r="V523" s="31"/>
    </row>
    <row r="524" spans="1:22" x14ac:dyDescent="0.2">
      <c r="A524" s="23"/>
      <c r="B524" s="32"/>
      <c r="C524" s="32"/>
      <c r="D524" s="32"/>
      <c r="E524" s="32"/>
      <c r="I524" s="29"/>
      <c r="P524" s="26"/>
      <c r="R524" s="26"/>
      <c r="V524" s="31"/>
    </row>
    <row r="525" spans="1:22" x14ac:dyDescent="0.2">
      <c r="A525" s="23"/>
      <c r="B525" s="32"/>
      <c r="C525" s="32"/>
      <c r="D525" s="32"/>
      <c r="E525" s="32"/>
      <c r="I525" s="29"/>
      <c r="P525" s="26"/>
      <c r="R525" s="26"/>
      <c r="V525" s="31"/>
    </row>
    <row r="526" spans="1:22" x14ac:dyDescent="0.2">
      <c r="A526" s="23"/>
      <c r="B526" s="32"/>
      <c r="C526" s="32"/>
      <c r="D526" s="32"/>
      <c r="E526" s="32"/>
      <c r="I526" s="29"/>
      <c r="P526" s="26"/>
      <c r="R526" s="26"/>
      <c r="V526" s="31"/>
    </row>
    <row r="527" spans="1:22" x14ac:dyDescent="0.2">
      <c r="A527" s="23"/>
      <c r="B527" s="32"/>
      <c r="C527" s="32"/>
      <c r="D527" s="32"/>
      <c r="E527" s="32"/>
      <c r="I527" s="29"/>
      <c r="P527" s="26"/>
      <c r="R527" s="26"/>
      <c r="V527" s="31"/>
    </row>
    <row r="528" spans="1:22" x14ac:dyDescent="0.2">
      <c r="A528" s="23"/>
      <c r="B528" s="32"/>
      <c r="C528" s="32"/>
      <c r="D528" s="32"/>
      <c r="E528" s="32"/>
      <c r="I528" s="29"/>
      <c r="P528" s="26"/>
      <c r="R528" s="26"/>
      <c r="V528" s="31"/>
    </row>
    <row r="529" spans="1:22" x14ac:dyDescent="0.2">
      <c r="A529" s="23"/>
      <c r="B529" s="32"/>
      <c r="C529" s="32"/>
      <c r="D529" s="32"/>
      <c r="E529" s="32"/>
      <c r="I529" s="29"/>
      <c r="P529" s="26"/>
      <c r="R529" s="26"/>
      <c r="V529" s="31"/>
    </row>
    <row r="530" spans="1:22" x14ac:dyDescent="0.2">
      <c r="A530" s="23"/>
      <c r="B530" s="32"/>
      <c r="C530" s="32"/>
      <c r="D530" s="32"/>
      <c r="E530" s="32"/>
      <c r="I530" s="29"/>
      <c r="P530" s="26"/>
      <c r="R530" s="26"/>
      <c r="V530" s="31"/>
    </row>
    <row r="531" spans="1:22" x14ac:dyDescent="0.2">
      <c r="A531" s="23"/>
      <c r="B531" s="32"/>
      <c r="C531" s="32"/>
      <c r="D531" s="32"/>
      <c r="E531" s="32"/>
      <c r="I531" s="29"/>
      <c r="P531" s="26"/>
      <c r="R531" s="26"/>
      <c r="V531" s="31"/>
    </row>
    <row r="532" spans="1:22" x14ac:dyDescent="0.2">
      <c r="A532" s="23"/>
      <c r="B532" s="32"/>
      <c r="C532" s="32"/>
      <c r="D532" s="32"/>
      <c r="E532" s="32"/>
      <c r="I532" s="29"/>
      <c r="P532" s="26"/>
      <c r="R532" s="26"/>
      <c r="V532" s="31"/>
    </row>
    <row r="533" spans="1:22" x14ac:dyDescent="0.2">
      <c r="A533" s="23"/>
      <c r="B533" s="32"/>
      <c r="C533" s="32"/>
      <c r="D533" s="32"/>
      <c r="E533" s="32"/>
      <c r="I533" s="29"/>
      <c r="P533" s="26"/>
      <c r="R533" s="26"/>
      <c r="V533" s="31"/>
    </row>
    <row r="534" spans="1:22" x14ac:dyDescent="0.2">
      <c r="A534" s="23"/>
      <c r="B534" s="32"/>
      <c r="C534" s="32"/>
      <c r="D534" s="32"/>
      <c r="E534" s="32"/>
      <c r="I534" s="29"/>
      <c r="P534" s="26"/>
      <c r="R534" s="26"/>
      <c r="V534" s="31"/>
    </row>
    <row r="535" spans="1:22" x14ac:dyDescent="0.2">
      <c r="A535" s="23"/>
      <c r="B535" s="32"/>
      <c r="C535" s="32"/>
      <c r="D535" s="32"/>
      <c r="E535" s="32"/>
      <c r="I535" s="29"/>
      <c r="P535" s="26"/>
      <c r="R535" s="26"/>
      <c r="V535" s="31"/>
    </row>
    <row r="536" spans="1:22" x14ac:dyDescent="0.2">
      <c r="A536" s="23"/>
      <c r="B536" s="32"/>
      <c r="C536" s="32"/>
      <c r="D536" s="32"/>
      <c r="E536" s="32"/>
      <c r="I536" s="29"/>
      <c r="P536" s="26"/>
      <c r="R536" s="26"/>
      <c r="V536" s="31"/>
    </row>
    <row r="537" spans="1:22" x14ac:dyDescent="0.2">
      <c r="A537" s="23"/>
      <c r="B537" s="32"/>
      <c r="C537" s="32"/>
      <c r="D537" s="32"/>
      <c r="E537" s="32"/>
      <c r="I537" s="29"/>
      <c r="P537" s="26"/>
      <c r="R537" s="26"/>
      <c r="V537" s="31"/>
    </row>
    <row r="538" spans="1:22" x14ac:dyDescent="0.2">
      <c r="A538" s="23"/>
      <c r="B538" s="32"/>
      <c r="C538" s="32"/>
      <c r="D538" s="32"/>
      <c r="E538" s="32"/>
      <c r="I538" s="29"/>
      <c r="P538" s="26"/>
      <c r="R538" s="26"/>
      <c r="V538" s="31"/>
    </row>
    <row r="539" spans="1:22" x14ac:dyDescent="0.2">
      <c r="A539" s="23"/>
      <c r="B539" s="32"/>
      <c r="C539" s="32"/>
      <c r="D539" s="32"/>
      <c r="E539" s="32"/>
      <c r="I539" s="29"/>
      <c r="P539" s="26"/>
      <c r="R539" s="26"/>
      <c r="V539" s="31"/>
    </row>
    <row r="540" spans="1:22" x14ac:dyDescent="0.2">
      <c r="A540" s="23"/>
      <c r="B540" s="32"/>
      <c r="C540" s="32"/>
      <c r="D540" s="32"/>
      <c r="E540" s="32"/>
      <c r="I540" s="29"/>
      <c r="P540" s="26"/>
      <c r="R540" s="26"/>
      <c r="V540" s="31"/>
    </row>
    <row r="541" spans="1:22" x14ac:dyDescent="0.2">
      <c r="A541" s="23"/>
      <c r="B541" s="32"/>
      <c r="C541" s="32"/>
      <c r="D541" s="32"/>
      <c r="E541" s="32"/>
      <c r="I541" s="29"/>
      <c r="P541" s="26"/>
      <c r="R541" s="26"/>
      <c r="V541" s="31"/>
    </row>
    <row r="542" spans="1:22" x14ac:dyDescent="0.2">
      <c r="A542" s="23"/>
      <c r="B542" s="32"/>
      <c r="C542" s="32"/>
      <c r="D542" s="32"/>
      <c r="E542" s="32"/>
      <c r="I542" s="29"/>
      <c r="P542" s="26"/>
      <c r="R542" s="26"/>
      <c r="V542" s="31"/>
    </row>
    <row r="543" spans="1:22" x14ac:dyDescent="0.2">
      <c r="A543" s="23"/>
      <c r="B543" s="32"/>
      <c r="C543" s="32"/>
      <c r="D543" s="32"/>
      <c r="E543" s="32"/>
      <c r="I543" s="29"/>
      <c r="P543" s="26"/>
      <c r="R543" s="26"/>
      <c r="V543" s="31"/>
    </row>
    <row r="544" spans="1:22" x14ac:dyDescent="0.2">
      <c r="A544" s="23"/>
      <c r="B544" s="32"/>
      <c r="C544" s="32"/>
      <c r="D544" s="32"/>
      <c r="E544" s="32"/>
      <c r="I544" s="29"/>
      <c r="P544" s="26"/>
      <c r="R544" s="26"/>
      <c r="V544" s="31"/>
    </row>
    <row r="545" spans="1:22" x14ac:dyDescent="0.2">
      <c r="A545" s="23"/>
      <c r="B545" s="32"/>
      <c r="C545" s="32"/>
      <c r="D545" s="32"/>
      <c r="E545" s="32"/>
      <c r="I545" s="29"/>
      <c r="P545" s="26"/>
      <c r="R545" s="26"/>
      <c r="V545" s="31"/>
    </row>
    <row r="546" spans="1:22" x14ac:dyDescent="0.2">
      <c r="A546" s="23"/>
      <c r="B546" s="32"/>
      <c r="C546" s="32"/>
      <c r="D546" s="32"/>
      <c r="E546" s="32"/>
      <c r="I546" s="29"/>
      <c r="P546" s="26"/>
      <c r="R546" s="26"/>
      <c r="V546" s="31"/>
    </row>
    <row r="547" spans="1:22" x14ac:dyDescent="0.2">
      <c r="A547" s="23"/>
      <c r="B547" s="32"/>
      <c r="C547" s="32"/>
      <c r="D547" s="32"/>
      <c r="E547" s="32"/>
      <c r="I547" s="29"/>
      <c r="P547" s="26"/>
      <c r="R547" s="26"/>
      <c r="V547" s="31"/>
    </row>
    <row r="548" spans="1:22" x14ac:dyDescent="0.2">
      <c r="A548" s="23"/>
      <c r="B548" s="32"/>
      <c r="C548" s="32"/>
      <c r="D548" s="32"/>
      <c r="E548" s="32"/>
      <c r="I548" s="29"/>
      <c r="P548" s="26"/>
      <c r="R548" s="26"/>
      <c r="V548" s="31"/>
    </row>
    <row r="549" spans="1:22" x14ac:dyDescent="0.2">
      <c r="A549" s="23"/>
      <c r="B549" s="32"/>
      <c r="C549" s="32"/>
      <c r="D549" s="32"/>
      <c r="E549" s="32"/>
      <c r="I549" s="29"/>
      <c r="P549" s="26"/>
      <c r="R549" s="26"/>
      <c r="V549" s="31"/>
    </row>
    <row r="550" spans="1:22" x14ac:dyDescent="0.2">
      <c r="A550" s="23"/>
      <c r="B550" s="32"/>
      <c r="C550" s="32"/>
      <c r="D550" s="32"/>
      <c r="E550" s="32"/>
      <c r="I550" s="29"/>
      <c r="P550" s="26"/>
      <c r="R550" s="26"/>
      <c r="V550" s="31"/>
    </row>
    <row r="551" spans="1:22" x14ac:dyDescent="0.2">
      <c r="A551" s="23"/>
      <c r="B551" s="32"/>
      <c r="C551" s="32"/>
      <c r="D551" s="32"/>
      <c r="E551" s="32"/>
      <c r="I551" s="29"/>
      <c r="P551" s="26"/>
      <c r="R551" s="26"/>
      <c r="V551" s="31"/>
    </row>
    <row r="552" spans="1:22" x14ac:dyDescent="0.2">
      <c r="A552" s="23"/>
      <c r="B552" s="32"/>
      <c r="C552" s="32"/>
      <c r="D552" s="32"/>
      <c r="E552" s="32"/>
      <c r="I552" s="29"/>
      <c r="P552" s="26"/>
      <c r="R552" s="26"/>
      <c r="V552" s="31"/>
    </row>
    <row r="553" spans="1:22" x14ac:dyDescent="0.2">
      <c r="A553" s="23"/>
      <c r="B553" s="32"/>
      <c r="C553" s="32"/>
      <c r="D553" s="32"/>
      <c r="E553" s="32"/>
      <c r="I553" s="29"/>
      <c r="P553" s="26"/>
      <c r="R553" s="26"/>
      <c r="V553" s="31"/>
    </row>
    <row r="554" spans="1:22" x14ac:dyDescent="0.2">
      <c r="A554" s="23"/>
      <c r="B554" s="32"/>
      <c r="C554" s="32"/>
      <c r="D554" s="32"/>
      <c r="E554" s="32"/>
      <c r="I554" s="29"/>
      <c r="P554" s="26"/>
      <c r="R554" s="26"/>
      <c r="V554" s="31"/>
    </row>
    <row r="555" spans="1:22" x14ac:dyDescent="0.2">
      <c r="A555" s="23"/>
      <c r="B555" s="32"/>
      <c r="C555" s="32"/>
      <c r="D555" s="32"/>
      <c r="E555" s="32"/>
      <c r="I555" s="29"/>
      <c r="P555" s="26"/>
      <c r="R555" s="26"/>
      <c r="V555" s="31"/>
    </row>
    <row r="556" spans="1:22" x14ac:dyDescent="0.2">
      <c r="A556" s="23"/>
      <c r="B556" s="32"/>
      <c r="C556" s="32"/>
      <c r="D556" s="32"/>
      <c r="E556" s="32"/>
      <c r="I556" s="29"/>
      <c r="P556" s="26"/>
      <c r="R556" s="26"/>
      <c r="V556" s="31"/>
    </row>
    <row r="557" spans="1:22" x14ac:dyDescent="0.2">
      <c r="A557" s="23"/>
      <c r="B557" s="32"/>
      <c r="C557" s="32"/>
      <c r="D557" s="32"/>
      <c r="E557" s="32"/>
      <c r="I557" s="29"/>
      <c r="P557" s="26"/>
      <c r="R557" s="26"/>
      <c r="V557" s="31"/>
    </row>
    <row r="558" spans="1:22" x14ac:dyDescent="0.2">
      <c r="A558" s="23"/>
      <c r="B558" s="32"/>
      <c r="C558" s="32"/>
      <c r="D558" s="32"/>
      <c r="E558" s="32"/>
      <c r="I558" s="29"/>
      <c r="P558" s="26"/>
      <c r="R558" s="26"/>
      <c r="V558" s="31"/>
    </row>
    <row r="559" spans="1:22" x14ac:dyDescent="0.2">
      <c r="A559" s="23"/>
      <c r="B559" s="32"/>
      <c r="C559" s="32"/>
      <c r="D559" s="32"/>
      <c r="E559" s="32"/>
      <c r="I559" s="29"/>
      <c r="P559" s="26"/>
      <c r="R559" s="26"/>
      <c r="V559" s="31"/>
    </row>
    <row r="560" spans="1:22" x14ac:dyDescent="0.2">
      <c r="A560" s="23"/>
      <c r="B560" s="32"/>
      <c r="C560" s="32"/>
      <c r="D560" s="32"/>
      <c r="E560" s="32"/>
      <c r="I560" s="29"/>
      <c r="P560" s="26"/>
      <c r="R560" s="26"/>
      <c r="V560" s="31"/>
    </row>
    <row r="561" spans="1:22" x14ac:dyDescent="0.2">
      <c r="A561" s="23"/>
      <c r="B561" s="32"/>
      <c r="C561" s="32"/>
      <c r="D561" s="32"/>
      <c r="E561" s="32"/>
      <c r="I561" s="29"/>
      <c r="P561" s="26"/>
      <c r="R561" s="26"/>
      <c r="V561" s="31"/>
    </row>
    <row r="562" spans="1:22" x14ac:dyDescent="0.2">
      <c r="A562" s="23"/>
      <c r="B562" s="32"/>
      <c r="C562" s="32"/>
      <c r="D562" s="32"/>
      <c r="E562" s="32"/>
      <c r="I562" s="29"/>
      <c r="P562" s="26"/>
      <c r="R562" s="26"/>
      <c r="V562" s="31"/>
    </row>
    <row r="563" spans="1:22" x14ac:dyDescent="0.2">
      <c r="A563" s="23"/>
      <c r="B563" s="32"/>
      <c r="C563" s="32"/>
      <c r="D563" s="32"/>
      <c r="E563" s="32"/>
      <c r="I563" s="29"/>
      <c r="P563" s="26"/>
      <c r="R563" s="26"/>
      <c r="V563" s="31"/>
    </row>
    <row r="564" spans="1:22" x14ac:dyDescent="0.2">
      <c r="A564" s="23"/>
      <c r="B564" s="32"/>
      <c r="C564" s="32"/>
      <c r="D564" s="32"/>
      <c r="E564" s="32"/>
      <c r="I564" s="29"/>
      <c r="P564" s="26"/>
      <c r="R564" s="26"/>
      <c r="V564" s="31"/>
    </row>
    <row r="565" spans="1:22" x14ac:dyDescent="0.2">
      <c r="A565" s="23"/>
      <c r="B565" s="32"/>
      <c r="C565" s="32"/>
      <c r="D565" s="32"/>
      <c r="E565" s="32"/>
      <c r="I565" s="29"/>
      <c r="P565" s="26"/>
      <c r="R565" s="26"/>
      <c r="V565" s="31"/>
    </row>
    <row r="566" spans="1:22" x14ac:dyDescent="0.2">
      <c r="A566" s="23"/>
      <c r="B566" s="32"/>
      <c r="C566" s="32"/>
      <c r="D566" s="32"/>
      <c r="E566" s="32"/>
      <c r="I566" s="29"/>
      <c r="P566" s="26"/>
      <c r="R566" s="26"/>
      <c r="V566" s="31"/>
    </row>
    <row r="567" spans="1:22" x14ac:dyDescent="0.2">
      <c r="A567" s="23"/>
      <c r="B567" s="32"/>
      <c r="C567" s="32"/>
      <c r="D567" s="32"/>
      <c r="E567" s="32"/>
      <c r="I567" s="29"/>
      <c r="P567" s="26"/>
      <c r="R567" s="26"/>
      <c r="V567" s="31"/>
    </row>
    <row r="568" spans="1:22" x14ac:dyDescent="0.2">
      <c r="A568" s="23"/>
      <c r="B568" s="32"/>
      <c r="C568" s="32"/>
      <c r="D568" s="32"/>
      <c r="E568" s="32"/>
      <c r="I568" s="29"/>
      <c r="P568" s="26"/>
      <c r="R568" s="26"/>
      <c r="V568" s="31"/>
    </row>
    <row r="569" spans="1:22" x14ac:dyDescent="0.2">
      <c r="A569" s="23"/>
      <c r="B569" s="32"/>
      <c r="C569" s="32"/>
      <c r="D569" s="32"/>
      <c r="E569" s="32"/>
      <c r="I569" s="29"/>
      <c r="P569" s="26"/>
      <c r="R569" s="26"/>
      <c r="V569" s="31"/>
    </row>
    <row r="570" spans="1:22" x14ac:dyDescent="0.2">
      <c r="A570" s="23"/>
      <c r="B570" s="32"/>
      <c r="C570" s="32"/>
      <c r="D570" s="32"/>
      <c r="E570" s="32"/>
      <c r="I570" s="29"/>
      <c r="P570" s="26"/>
      <c r="R570" s="26"/>
      <c r="V570" s="31"/>
    </row>
    <row r="571" spans="1:22" x14ac:dyDescent="0.2">
      <c r="A571" s="23"/>
      <c r="B571" s="32"/>
      <c r="C571" s="32"/>
      <c r="D571" s="32"/>
      <c r="E571" s="32"/>
      <c r="I571" s="29"/>
      <c r="P571" s="26"/>
      <c r="R571" s="26"/>
      <c r="V571" s="31"/>
    </row>
    <row r="572" spans="1:22" x14ac:dyDescent="0.2">
      <c r="A572" s="23"/>
      <c r="B572" s="32"/>
      <c r="C572" s="32"/>
      <c r="D572" s="32"/>
      <c r="E572" s="32"/>
      <c r="I572" s="29"/>
      <c r="P572" s="26"/>
      <c r="R572" s="26"/>
      <c r="V572" s="31"/>
    </row>
    <row r="573" spans="1:22" x14ac:dyDescent="0.2">
      <c r="A573" s="23"/>
      <c r="B573" s="32"/>
      <c r="C573" s="32"/>
      <c r="D573" s="32"/>
      <c r="E573" s="32"/>
      <c r="I573" s="29"/>
      <c r="P573" s="26"/>
      <c r="R573" s="26"/>
      <c r="V573" s="31"/>
    </row>
    <row r="574" spans="1:22" x14ac:dyDescent="0.2">
      <c r="A574" s="23"/>
      <c r="B574" s="32"/>
      <c r="C574" s="32"/>
      <c r="D574" s="32"/>
      <c r="E574" s="32"/>
      <c r="I574" s="29"/>
      <c r="P574" s="26"/>
      <c r="R574" s="26"/>
      <c r="V574" s="31"/>
    </row>
    <row r="575" spans="1:22" x14ac:dyDescent="0.2">
      <c r="A575" s="23"/>
      <c r="B575" s="32"/>
      <c r="C575" s="32"/>
      <c r="D575" s="32"/>
      <c r="E575" s="32"/>
      <c r="I575" s="29"/>
      <c r="P575" s="26"/>
      <c r="R575" s="26"/>
      <c r="V575" s="31"/>
    </row>
    <row r="576" spans="1:22" x14ac:dyDescent="0.2">
      <c r="A576" s="23"/>
      <c r="B576" s="32"/>
      <c r="C576" s="32"/>
      <c r="D576" s="32"/>
      <c r="E576" s="32"/>
      <c r="I576" s="29"/>
      <c r="P576" s="26"/>
      <c r="R576" s="26"/>
      <c r="V576" s="31"/>
    </row>
    <row r="577" spans="1:22" x14ac:dyDescent="0.2">
      <c r="A577" s="23"/>
      <c r="B577" s="32"/>
      <c r="C577" s="32"/>
      <c r="D577" s="32"/>
      <c r="E577" s="32"/>
      <c r="I577" s="29"/>
      <c r="P577" s="26"/>
      <c r="R577" s="26"/>
      <c r="V577" s="31"/>
    </row>
    <row r="578" spans="1:22" x14ac:dyDescent="0.2">
      <c r="A578" s="23"/>
      <c r="B578" s="32"/>
      <c r="C578" s="32"/>
      <c r="D578" s="32"/>
      <c r="E578" s="32"/>
      <c r="I578" s="29"/>
      <c r="P578" s="26"/>
      <c r="R578" s="26"/>
      <c r="V578" s="31"/>
    </row>
    <row r="579" spans="1:22" x14ac:dyDescent="0.2">
      <c r="A579" s="23"/>
      <c r="B579" s="32"/>
      <c r="C579" s="32"/>
      <c r="D579" s="32"/>
      <c r="E579" s="32"/>
      <c r="I579" s="29"/>
      <c r="P579" s="26"/>
      <c r="R579" s="26"/>
      <c r="V579" s="31"/>
    </row>
    <row r="580" spans="1:22" x14ac:dyDescent="0.2">
      <c r="A580" s="23"/>
      <c r="B580" s="32"/>
      <c r="C580" s="32"/>
      <c r="D580" s="32"/>
      <c r="E580" s="32"/>
      <c r="I580" s="29"/>
      <c r="P580" s="26"/>
      <c r="R580" s="26"/>
      <c r="V580" s="31"/>
    </row>
    <row r="581" spans="1:22" x14ac:dyDescent="0.2">
      <c r="A581" s="23"/>
      <c r="B581" s="32"/>
      <c r="C581" s="32"/>
      <c r="D581" s="32"/>
      <c r="E581" s="32"/>
      <c r="I581" s="29"/>
      <c r="P581" s="26"/>
      <c r="R581" s="26"/>
      <c r="V581" s="31"/>
    </row>
    <row r="582" spans="1:22" x14ac:dyDescent="0.2">
      <c r="A582" s="23"/>
      <c r="B582" s="32"/>
      <c r="C582" s="32"/>
      <c r="D582" s="32"/>
      <c r="E582" s="32"/>
      <c r="I582" s="29"/>
      <c r="P582" s="26"/>
      <c r="R582" s="26"/>
      <c r="V582" s="31"/>
    </row>
    <row r="583" spans="1:22" x14ac:dyDescent="0.2">
      <c r="A583" s="23"/>
      <c r="B583" s="32"/>
      <c r="C583" s="32"/>
      <c r="D583" s="32"/>
      <c r="E583" s="32"/>
      <c r="I583" s="29"/>
      <c r="P583" s="26"/>
      <c r="R583" s="26"/>
      <c r="V583" s="31"/>
    </row>
    <row r="584" spans="1:22" x14ac:dyDescent="0.2">
      <c r="A584" s="23"/>
      <c r="B584" s="32"/>
      <c r="C584" s="32"/>
      <c r="D584" s="32"/>
      <c r="E584" s="32"/>
      <c r="I584" s="29"/>
      <c r="P584" s="26"/>
      <c r="R584" s="26"/>
      <c r="V584" s="31"/>
    </row>
    <row r="585" spans="1:22" x14ac:dyDescent="0.2">
      <c r="A585" s="23"/>
      <c r="B585" s="32"/>
      <c r="C585" s="32"/>
      <c r="D585" s="32"/>
      <c r="E585" s="32"/>
      <c r="I585" s="29"/>
      <c r="P585" s="26"/>
      <c r="R585" s="26"/>
      <c r="V585" s="31"/>
    </row>
    <row r="586" spans="1:22" x14ac:dyDescent="0.2">
      <c r="A586" s="23"/>
      <c r="B586" s="32"/>
      <c r="C586" s="32"/>
      <c r="D586" s="32"/>
      <c r="E586" s="32"/>
      <c r="I586" s="29"/>
      <c r="P586" s="26"/>
      <c r="R586" s="26"/>
      <c r="V586" s="31"/>
    </row>
    <row r="587" spans="1:22" x14ac:dyDescent="0.2">
      <c r="A587" s="23"/>
      <c r="B587" s="32"/>
      <c r="C587" s="32"/>
      <c r="D587" s="32"/>
      <c r="E587" s="32"/>
      <c r="I587" s="29"/>
      <c r="P587" s="26"/>
      <c r="R587" s="26"/>
      <c r="V587" s="31"/>
    </row>
    <row r="588" spans="1:22" x14ac:dyDescent="0.2">
      <c r="A588" s="23"/>
      <c r="B588" s="32"/>
      <c r="C588" s="32"/>
      <c r="D588" s="32"/>
      <c r="E588" s="32"/>
      <c r="I588" s="29"/>
      <c r="P588" s="26"/>
      <c r="R588" s="26"/>
      <c r="V588" s="31"/>
    </row>
    <row r="589" spans="1:22" x14ac:dyDescent="0.2">
      <c r="A589" s="23"/>
      <c r="B589" s="32"/>
      <c r="C589" s="32"/>
      <c r="D589" s="32"/>
      <c r="E589" s="32"/>
      <c r="I589" s="29"/>
      <c r="P589" s="26"/>
      <c r="R589" s="26"/>
      <c r="V589" s="31"/>
    </row>
    <row r="590" spans="1:22" x14ac:dyDescent="0.2">
      <c r="A590" s="23"/>
      <c r="B590" s="32"/>
      <c r="C590" s="32"/>
      <c r="D590" s="32"/>
      <c r="E590" s="32"/>
      <c r="I590" s="29"/>
      <c r="P590" s="26"/>
      <c r="R590" s="26"/>
      <c r="V590" s="31"/>
    </row>
    <row r="591" spans="1:22" x14ac:dyDescent="0.2">
      <c r="A591" s="23"/>
      <c r="B591" s="32"/>
      <c r="C591" s="32"/>
      <c r="D591" s="32"/>
      <c r="E591" s="32"/>
      <c r="I591" s="29"/>
      <c r="P591" s="26"/>
      <c r="R591" s="26"/>
      <c r="V591" s="31"/>
    </row>
    <row r="592" spans="1:22" x14ac:dyDescent="0.2">
      <c r="A592" s="23"/>
      <c r="B592" s="32"/>
      <c r="C592" s="32"/>
      <c r="D592" s="32"/>
      <c r="E592" s="32"/>
      <c r="I592" s="29"/>
      <c r="P592" s="26"/>
      <c r="R592" s="26"/>
      <c r="V592" s="31"/>
    </row>
    <row r="593" spans="1:22" x14ac:dyDescent="0.2">
      <c r="A593" s="23"/>
      <c r="B593" s="32"/>
      <c r="C593" s="32"/>
      <c r="D593" s="32"/>
      <c r="E593" s="32"/>
      <c r="I593" s="29"/>
      <c r="P593" s="26"/>
      <c r="R593" s="26"/>
      <c r="V593" s="31"/>
    </row>
    <row r="594" spans="1:22" x14ac:dyDescent="0.2">
      <c r="A594" s="23"/>
      <c r="B594" s="32"/>
      <c r="C594" s="32"/>
      <c r="D594" s="32"/>
      <c r="E594" s="32"/>
      <c r="I594" s="29"/>
      <c r="P594" s="26"/>
      <c r="R594" s="26"/>
      <c r="V594" s="31"/>
    </row>
    <row r="595" spans="1:22" x14ac:dyDescent="0.2">
      <c r="A595" s="23"/>
      <c r="B595" s="32"/>
      <c r="C595" s="32"/>
      <c r="D595" s="32"/>
      <c r="E595" s="32"/>
      <c r="I595" s="29"/>
      <c r="P595" s="26"/>
      <c r="R595" s="26"/>
      <c r="V595" s="31"/>
    </row>
    <row r="596" spans="1:22" x14ac:dyDescent="0.2">
      <c r="A596" s="23"/>
      <c r="B596" s="32"/>
      <c r="C596" s="32"/>
      <c r="D596" s="32"/>
      <c r="E596" s="32"/>
      <c r="I596" s="29"/>
      <c r="P596" s="26"/>
      <c r="R596" s="26"/>
      <c r="V596" s="31"/>
    </row>
    <row r="597" spans="1:22" x14ac:dyDescent="0.2">
      <c r="A597" s="23"/>
      <c r="B597" s="32"/>
      <c r="C597" s="32"/>
      <c r="D597" s="32"/>
      <c r="E597" s="32"/>
      <c r="I597" s="29"/>
      <c r="P597" s="26"/>
      <c r="R597" s="26"/>
      <c r="V597" s="31"/>
    </row>
    <row r="598" spans="1:22" x14ac:dyDescent="0.2">
      <c r="A598" s="23"/>
      <c r="B598" s="32"/>
      <c r="C598" s="32"/>
      <c r="D598" s="32"/>
      <c r="E598" s="32"/>
      <c r="I598" s="29"/>
      <c r="P598" s="26"/>
      <c r="R598" s="26"/>
      <c r="V598" s="31"/>
    </row>
    <row r="599" spans="1:22" x14ac:dyDescent="0.2">
      <c r="A599" s="23"/>
      <c r="B599" s="32"/>
      <c r="C599" s="32"/>
      <c r="D599" s="32"/>
      <c r="E599" s="32"/>
      <c r="I599" s="29"/>
      <c r="P599" s="26"/>
      <c r="R599" s="26"/>
      <c r="V599" s="31"/>
    </row>
    <row r="600" spans="1:22" x14ac:dyDescent="0.2">
      <c r="A600" s="23"/>
      <c r="B600" s="32"/>
      <c r="C600" s="32"/>
      <c r="D600" s="32"/>
      <c r="E600" s="32"/>
      <c r="I600" s="29"/>
      <c r="P600" s="26"/>
      <c r="R600" s="26"/>
      <c r="V600" s="31"/>
    </row>
    <row r="601" spans="1:22" x14ac:dyDescent="0.2">
      <c r="A601" s="23"/>
      <c r="B601" s="32"/>
      <c r="C601" s="32"/>
      <c r="D601" s="32"/>
      <c r="E601" s="32"/>
      <c r="I601" s="29"/>
      <c r="P601" s="26"/>
      <c r="R601" s="26"/>
      <c r="V601" s="31"/>
    </row>
    <row r="602" spans="1:22" x14ac:dyDescent="0.2">
      <c r="A602" s="23"/>
      <c r="B602" s="32"/>
      <c r="C602" s="32"/>
      <c r="D602" s="32"/>
      <c r="E602" s="32"/>
      <c r="I602" s="29"/>
      <c r="P602" s="26"/>
      <c r="R602" s="26"/>
      <c r="V602" s="31"/>
    </row>
    <row r="603" spans="1:22" x14ac:dyDescent="0.2">
      <c r="A603" s="23"/>
      <c r="B603" s="32"/>
      <c r="C603" s="32"/>
      <c r="D603" s="32"/>
      <c r="E603" s="32"/>
      <c r="I603" s="29"/>
      <c r="P603" s="26"/>
      <c r="R603" s="26"/>
      <c r="V603" s="31"/>
    </row>
    <row r="604" spans="1:22" x14ac:dyDescent="0.2">
      <c r="A604" s="23"/>
      <c r="B604" s="32"/>
      <c r="C604" s="32"/>
      <c r="D604" s="32"/>
      <c r="E604" s="32"/>
      <c r="I604" s="29"/>
      <c r="P604" s="26"/>
      <c r="R604" s="26"/>
      <c r="V604" s="31"/>
    </row>
    <row r="605" spans="1:22" x14ac:dyDescent="0.2">
      <c r="A605" s="23"/>
      <c r="B605" s="32"/>
      <c r="C605" s="32"/>
      <c r="D605" s="32"/>
      <c r="E605" s="32"/>
      <c r="I605" s="29"/>
      <c r="P605" s="26"/>
      <c r="R605" s="26"/>
      <c r="V605" s="31"/>
    </row>
    <row r="606" spans="1:22" x14ac:dyDescent="0.2">
      <c r="A606" s="23"/>
      <c r="B606" s="32"/>
      <c r="C606" s="32"/>
      <c r="D606" s="32"/>
      <c r="E606" s="32"/>
      <c r="I606" s="29"/>
      <c r="P606" s="26"/>
      <c r="R606" s="26"/>
      <c r="V606" s="31"/>
    </row>
    <row r="607" spans="1:22" x14ac:dyDescent="0.2">
      <c r="A607" s="23"/>
      <c r="B607" s="32"/>
      <c r="C607" s="32"/>
      <c r="D607" s="32"/>
      <c r="E607" s="32"/>
      <c r="I607" s="29"/>
      <c r="P607" s="26"/>
      <c r="R607" s="26"/>
      <c r="V607" s="31"/>
    </row>
    <row r="608" spans="1:22" x14ac:dyDescent="0.2">
      <c r="A608" s="23"/>
      <c r="B608" s="32"/>
      <c r="C608" s="32"/>
      <c r="D608" s="32"/>
      <c r="E608" s="32"/>
      <c r="I608" s="29"/>
      <c r="P608" s="26"/>
      <c r="R608" s="26"/>
      <c r="V608" s="31"/>
    </row>
    <row r="609" spans="1:22" x14ac:dyDescent="0.2">
      <c r="A609" s="23"/>
      <c r="B609" s="32"/>
      <c r="C609" s="32"/>
      <c r="D609" s="32"/>
      <c r="E609" s="32"/>
      <c r="I609" s="29"/>
      <c r="P609" s="26"/>
      <c r="R609" s="26"/>
      <c r="V609" s="31"/>
    </row>
    <row r="610" spans="1:22" x14ac:dyDescent="0.2">
      <c r="A610" s="23"/>
      <c r="B610" s="32"/>
      <c r="C610" s="32"/>
      <c r="D610" s="32"/>
      <c r="E610" s="32"/>
      <c r="I610" s="29"/>
      <c r="P610" s="26"/>
      <c r="R610" s="26"/>
      <c r="V610" s="31"/>
    </row>
    <row r="611" spans="1:22" x14ac:dyDescent="0.2">
      <c r="A611" s="23"/>
      <c r="B611" s="32"/>
      <c r="C611" s="32"/>
      <c r="D611" s="32"/>
      <c r="E611" s="32"/>
      <c r="I611" s="29"/>
      <c r="P611" s="26"/>
      <c r="R611" s="26"/>
      <c r="V611" s="31"/>
    </row>
    <row r="612" spans="1:22" x14ac:dyDescent="0.2">
      <c r="A612" s="23"/>
      <c r="B612" s="32"/>
      <c r="C612" s="32"/>
      <c r="D612" s="32"/>
      <c r="E612" s="32"/>
      <c r="I612" s="29"/>
      <c r="P612" s="26"/>
      <c r="R612" s="26"/>
      <c r="V612" s="31"/>
    </row>
    <row r="613" spans="1:22" x14ac:dyDescent="0.2">
      <c r="A613" s="23"/>
      <c r="B613" s="32"/>
      <c r="C613" s="32"/>
      <c r="D613" s="32"/>
      <c r="E613" s="32"/>
      <c r="I613" s="29"/>
      <c r="P613" s="26"/>
      <c r="R613" s="26"/>
      <c r="V613" s="31"/>
    </row>
    <row r="614" spans="1:22" x14ac:dyDescent="0.2">
      <c r="A614" s="23"/>
      <c r="B614" s="32"/>
      <c r="C614" s="32"/>
      <c r="D614" s="32"/>
      <c r="E614" s="32"/>
      <c r="I614" s="29"/>
      <c r="P614" s="26"/>
      <c r="R614" s="26"/>
      <c r="V614" s="31"/>
    </row>
    <row r="615" spans="1:22" x14ac:dyDescent="0.2">
      <c r="A615" s="23"/>
      <c r="B615" s="32"/>
      <c r="C615" s="32"/>
      <c r="D615" s="32"/>
      <c r="E615" s="32"/>
      <c r="I615" s="29"/>
      <c r="P615" s="26"/>
      <c r="R615" s="26"/>
      <c r="V615" s="31"/>
    </row>
    <row r="616" spans="1:22" x14ac:dyDescent="0.2">
      <c r="A616" s="23"/>
      <c r="B616" s="32"/>
      <c r="C616" s="32"/>
      <c r="D616" s="32"/>
      <c r="E616" s="32"/>
      <c r="I616" s="29"/>
      <c r="P616" s="26"/>
      <c r="R616" s="26"/>
      <c r="V616" s="31"/>
    </row>
    <row r="617" spans="1:22" x14ac:dyDescent="0.2">
      <c r="A617" s="23"/>
      <c r="B617" s="32"/>
      <c r="C617" s="32"/>
      <c r="D617" s="32"/>
      <c r="E617" s="32"/>
      <c r="I617" s="29"/>
      <c r="P617" s="26"/>
      <c r="R617" s="26"/>
      <c r="V617" s="31"/>
    </row>
    <row r="618" spans="1:22" x14ac:dyDescent="0.2">
      <c r="A618" s="23"/>
      <c r="B618" s="32"/>
      <c r="C618" s="32"/>
      <c r="D618" s="32"/>
      <c r="E618" s="32"/>
      <c r="I618" s="29"/>
      <c r="P618" s="26"/>
      <c r="R618" s="26"/>
      <c r="V618" s="31"/>
    </row>
    <row r="619" spans="1:22" x14ac:dyDescent="0.2">
      <c r="A619" s="23"/>
      <c r="B619" s="32"/>
      <c r="C619" s="32"/>
      <c r="D619" s="32"/>
      <c r="E619" s="32"/>
      <c r="I619" s="29"/>
      <c r="P619" s="26"/>
      <c r="R619" s="26"/>
      <c r="V619" s="31"/>
    </row>
    <row r="620" spans="1:22" x14ac:dyDescent="0.2">
      <c r="A620" s="23"/>
      <c r="B620" s="32"/>
      <c r="C620" s="32"/>
      <c r="D620" s="32"/>
      <c r="E620" s="32"/>
      <c r="I620" s="29"/>
      <c r="P620" s="26"/>
      <c r="R620" s="26"/>
      <c r="V620" s="31"/>
    </row>
    <row r="621" spans="1:22" x14ac:dyDescent="0.2">
      <c r="A621" s="23"/>
      <c r="B621" s="32"/>
      <c r="C621" s="32"/>
      <c r="D621" s="32"/>
      <c r="E621" s="32"/>
      <c r="I621" s="29"/>
      <c r="P621" s="26"/>
      <c r="R621" s="26"/>
      <c r="V621" s="31"/>
    </row>
    <row r="622" spans="1:22" x14ac:dyDescent="0.2">
      <c r="A622" s="23"/>
      <c r="B622" s="32"/>
      <c r="C622" s="32"/>
      <c r="D622" s="32"/>
      <c r="E622" s="32"/>
      <c r="I622" s="29"/>
      <c r="P622" s="26"/>
      <c r="R622" s="26"/>
      <c r="V622" s="31"/>
    </row>
    <row r="623" spans="1:22" x14ac:dyDescent="0.2">
      <c r="A623" s="23"/>
      <c r="B623" s="32"/>
      <c r="C623" s="32"/>
      <c r="D623" s="32"/>
      <c r="E623" s="32"/>
      <c r="I623" s="29"/>
      <c r="P623" s="26"/>
      <c r="R623" s="26"/>
      <c r="V623" s="31"/>
    </row>
    <row r="624" spans="1:22" x14ac:dyDescent="0.2">
      <c r="A624" s="23"/>
      <c r="B624" s="32"/>
      <c r="C624" s="32"/>
      <c r="D624" s="32"/>
      <c r="E624" s="32"/>
      <c r="I624" s="29"/>
      <c r="P624" s="26"/>
      <c r="R624" s="26"/>
      <c r="V624" s="31"/>
    </row>
    <row r="625" spans="1:22" x14ac:dyDescent="0.2">
      <c r="A625" s="23"/>
      <c r="B625" s="32"/>
      <c r="C625" s="32"/>
      <c r="D625" s="32"/>
      <c r="E625" s="32"/>
      <c r="I625" s="29"/>
      <c r="P625" s="26"/>
      <c r="R625" s="26"/>
      <c r="V625" s="31"/>
    </row>
    <row r="626" spans="1:22" x14ac:dyDescent="0.2">
      <c r="A626" s="23"/>
      <c r="B626" s="32"/>
      <c r="C626" s="32"/>
      <c r="D626" s="32"/>
      <c r="E626" s="32"/>
      <c r="I626" s="29"/>
      <c r="P626" s="26"/>
      <c r="R626" s="26"/>
      <c r="V626" s="31"/>
    </row>
    <row r="627" spans="1:22" x14ac:dyDescent="0.2">
      <c r="A627" s="23"/>
      <c r="B627" s="32"/>
      <c r="C627" s="32"/>
      <c r="D627" s="32"/>
      <c r="E627" s="32"/>
      <c r="I627" s="29"/>
      <c r="P627" s="26"/>
      <c r="R627" s="26"/>
      <c r="V627" s="31"/>
    </row>
    <row r="628" spans="1:22" x14ac:dyDescent="0.2">
      <c r="A628" s="23"/>
      <c r="B628" s="32"/>
      <c r="C628" s="32"/>
      <c r="D628" s="32"/>
      <c r="E628" s="32"/>
      <c r="I628" s="29"/>
      <c r="P628" s="26"/>
      <c r="R628" s="26"/>
      <c r="V628" s="31"/>
    </row>
    <row r="629" spans="1:22" x14ac:dyDescent="0.2">
      <c r="A629" s="23"/>
      <c r="B629" s="32"/>
      <c r="C629" s="32"/>
      <c r="D629" s="32"/>
      <c r="E629" s="32"/>
      <c r="I629" s="29"/>
      <c r="P629" s="26"/>
      <c r="R629" s="26"/>
      <c r="V629" s="31"/>
    </row>
    <row r="630" spans="1:22" x14ac:dyDescent="0.2">
      <c r="A630" s="23"/>
      <c r="B630" s="32"/>
      <c r="C630" s="32"/>
      <c r="D630" s="32"/>
      <c r="E630" s="32"/>
      <c r="I630" s="29"/>
      <c r="P630" s="26"/>
      <c r="R630" s="26"/>
      <c r="V630" s="31"/>
    </row>
    <row r="631" spans="1:22" x14ac:dyDescent="0.2">
      <c r="A631" s="23"/>
      <c r="B631" s="32"/>
      <c r="C631" s="32"/>
      <c r="D631" s="32"/>
      <c r="E631" s="32"/>
      <c r="I631" s="29"/>
      <c r="P631" s="26"/>
      <c r="R631" s="26"/>
      <c r="V631" s="31"/>
    </row>
    <row r="632" spans="1:22" x14ac:dyDescent="0.2">
      <c r="A632" s="23"/>
      <c r="B632" s="32"/>
      <c r="C632" s="32"/>
      <c r="D632" s="32"/>
      <c r="E632" s="32"/>
      <c r="I632" s="29"/>
      <c r="P632" s="26"/>
      <c r="R632" s="26"/>
      <c r="V632" s="31"/>
    </row>
    <row r="633" spans="1:22" x14ac:dyDescent="0.2">
      <c r="A633" s="23"/>
      <c r="B633" s="32"/>
      <c r="C633" s="32"/>
      <c r="D633" s="32"/>
      <c r="E633" s="32"/>
      <c r="I633" s="29"/>
      <c r="P633" s="26"/>
      <c r="R633" s="26"/>
      <c r="V633" s="31"/>
    </row>
    <row r="634" spans="1:22" x14ac:dyDescent="0.2">
      <c r="A634" s="23"/>
      <c r="B634" s="32"/>
      <c r="C634" s="32"/>
      <c r="D634" s="32"/>
      <c r="E634" s="32"/>
      <c r="I634" s="29"/>
      <c r="P634" s="26"/>
      <c r="R634" s="26"/>
      <c r="V634" s="31"/>
    </row>
    <row r="635" spans="1:22" x14ac:dyDescent="0.2">
      <c r="A635" s="23"/>
      <c r="B635" s="32"/>
      <c r="C635" s="32"/>
      <c r="D635" s="32"/>
      <c r="E635" s="32"/>
      <c r="I635" s="29"/>
      <c r="P635" s="26"/>
      <c r="R635" s="26"/>
      <c r="V635" s="31"/>
    </row>
    <row r="636" spans="1:22" x14ac:dyDescent="0.2">
      <c r="A636" s="23"/>
      <c r="B636" s="32"/>
      <c r="C636" s="32"/>
      <c r="D636" s="32"/>
      <c r="E636" s="32"/>
      <c r="I636" s="29"/>
      <c r="P636" s="26"/>
      <c r="R636" s="26"/>
      <c r="V636" s="31"/>
    </row>
    <row r="637" spans="1:22" x14ac:dyDescent="0.2">
      <c r="A637" s="23"/>
      <c r="B637" s="32"/>
      <c r="C637" s="32"/>
      <c r="D637" s="32"/>
      <c r="E637" s="32"/>
      <c r="I637" s="29"/>
      <c r="P637" s="26"/>
      <c r="R637" s="26"/>
      <c r="V637" s="31"/>
    </row>
    <row r="638" spans="1:22" x14ac:dyDescent="0.2">
      <c r="A638" s="23"/>
      <c r="B638" s="32"/>
      <c r="C638" s="32"/>
      <c r="D638" s="32"/>
      <c r="E638" s="32"/>
      <c r="I638" s="29"/>
      <c r="P638" s="26"/>
      <c r="R638" s="26"/>
      <c r="V638" s="31"/>
    </row>
    <row r="639" spans="1:22" x14ac:dyDescent="0.2">
      <c r="A639" s="23"/>
      <c r="B639" s="32"/>
      <c r="C639" s="32"/>
      <c r="D639" s="32"/>
      <c r="E639" s="32"/>
      <c r="I639" s="29"/>
      <c r="P639" s="26"/>
      <c r="R639" s="26"/>
      <c r="V639" s="31"/>
    </row>
    <row r="640" spans="1:22" x14ac:dyDescent="0.2">
      <c r="A640" s="23"/>
      <c r="B640" s="32"/>
      <c r="C640" s="32"/>
      <c r="D640" s="32"/>
      <c r="E640" s="32"/>
      <c r="I640" s="29"/>
      <c r="P640" s="26"/>
      <c r="R640" s="26"/>
      <c r="V640" s="31"/>
    </row>
    <row r="641" spans="1:22" x14ac:dyDescent="0.2">
      <c r="A641" s="23"/>
      <c r="B641" s="32"/>
      <c r="C641" s="32"/>
      <c r="D641" s="32"/>
      <c r="E641" s="32"/>
      <c r="I641" s="29"/>
      <c r="P641" s="26"/>
      <c r="R641" s="26"/>
      <c r="V641" s="31"/>
    </row>
    <row r="642" spans="1:22" x14ac:dyDescent="0.2">
      <c r="A642" s="23"/>
      <c r="B642" s="32"/>
      <c r="C642" s="32"/>
      <c r="D642" s="32"/>
      <c r="E642" s="32"/>
      <c r="I642" s="29"/>
      <c r="P642" s="26"/>
      <c r="R642" s="26"/>
      <c r="V642" s="31"/>
    </row>
    <row r="643" spans="1:22" x14ac:dyDescent="0.2">
      <c r="A643" s="23"/>
      <c r="B643" s="32"/>
      <c r="C643" s="32"/>
      <c r="D643" s="32"/>
      <c r="E643" s="32"/>
      <c r="I643" s="29"/>
      <c r="P643" s="26"/>
      <c r="R643" s="26"/>
      <c r="V643" s="31"/>
    </row>
    <row r="644" spans="1:22" x14ac:dyDescent="0.2">
      <c r="A644" s="23"/>
      <c r="B644" s="32"/>
      <c r="C644" s="32"/>
      <c r="D644" s="32"/>
      <c r="E644" s="32"/>
      <c r="I644" s="29"/>
      <c r="P644" s="26"/>
      <c r="R644" s="26"/>
      <c r="V644" s="31"/>
    </row>
    <row r="645" spans="1:22" x14ac:dyDescent="0.2">
      <c r="A645" s="23"/>
      <c r="B645" s="32"/>
      <c r="C645" s="32"/>
      <c r="D645" s="32"/>
      <c r="E645" s="32"/>
      <c r="I645" s="29"/>
      <c r="P645" s="26"/>
      <c r="R645" s="26"/>
      <c r="V645" s="31"/>
    </row>
    <row r="646" spans="1:22" x14ac:dyDescent="0.2">
      <c r="A646" s="23"/>
      <c r="B646" s="32"/>
      <c r="C646" s="32"/>
      <c r="D646" s="32"/>
      <c r="E646" s="32"/>
      <c r="I646" s="29"/>
      <c r="P646" s="26"/>
      <c r="R646" s="26"/>
      <c r="V646" s="31"/>
    </row>
    <row r="647" spans="1:22" x14ac:dyDescent="0.2">
      <c r="A647" s="23"/>
      <c r="B647" s="32"/>
      <c r="C647" s="32"/>
      <c r="D647" s="32"/>
      <c r="E647" s="32"/>
      <c r="I647" s="29"/>
      <c r="P647" s="26"/>
      <c r="R647" s="26"/>
      <c r="V647" s="31"/>
    </row>
    <row r="648" spans="1:22" x14ac:dyDescent="0.2">
      <c r="A648" s="23"/>
      <c r="B648" s="32"/>
      <c r="C648" s="32"/>
      <c r="D648" s="32"/>
      <c r="E648" s="32"/>
      <c r="I648" s="29"/>
      <c r="P648" s="26"/>
      <c r="R648" s="26"/>
      <c r="V648" s="31"/>
    </row>
    <row r="649" spans="1:22" x14ac:dyDescent="0.2">
      <c r="A649" s="23"/>
      <c r="B649" s="32"/>
      <c r="C649" s="32"/>
      <c r="D649" s="32"/>
      <c r="E649" s="32"/>
      <c r="I649" s="29"/>
      <c r="P649" s="26"/>
      <c r="R649" s="26"/>
      <c r="V649" s="31"/>
    </row>
    <row r="650" spans="1:22" x14ac:dyDescent="0.2">
      <c r="A650" s="23"/>
      <c r="B650" s="32"/>
      <c r="C650" s="32"/>
      <c r="D650" s="32"/>
      <c r="E650" s="32"/>
      <c r="I650" s="29"/>
      <c r="P650" s="26"/>
      <c r="R650" s="26"/>
      <c r="V650" s="31"/>
    </row>
    <row r="651" spans="1:22" x14ac:dyDescent="0.2">
      <c r="A651" s="23"/>
      <c r="B651" s="32"/>
      <c r="C651" s="32"/>
      <c r="D651" s="32"/>
      <c r="E651" s="32"/>
      <c r="I651" s="29"/>
      <c r="P651" s="26"/>
      <c r="R651" s="26"/>
      <c r="V651" s="31"/>
    </row>
    <row r="652" spans="1:22" x14ac:dyDescent="0.2">
      <c r="A652" s="23"/>
      <c r="B652" s="32"/>
      <c r="C652" s="32"/>
      <c r="D652" s="32"/>
      <c r="E652" s="32"/>
      <c r="I652" s="29"/>
      <c r="P652" s="26"/>
      <c r="R652" s="26"/>
      <c r="V652" s="31"/>
    </row>
    <row r="653" spans="1:22" x14ac:dyDescent="0.2">
      <c r="A653" s="23"/>
      <c r="B653" s="32"/>
      <c r="C653" s="32"/>
      <c r="D653" s="32"/>
      <c r="E653" s="32"/>
      <c r="I653" s="29"/>
      <c r="P653" s="26"/>
      <c r="R653" s="26"/>
      <c r="V653" s="31"/>
    </row>
    <row r="654" spans="1:22" x14ac:dyDescent="0.2">
      <c r="A654" s="23"/>
      <c r="B654" s="32"/>
      <c r="C654" s="32"/>
      <c r="D654" s="32"/>
      <c r="E654" s="32"/>
      <c r="I654" s="29"/>
      <c r="P654" s="26"/>
      <c r="R654" s="26"/>
      <c r="V654" s="31"/>
    </row>
    <row r="655" spans="1:22" x14ac:dyDescent="0.2">
      <c r="A655" s="23"/>
      <c r="B655" s="32"/>
      <c r="C655" s="32"/>
      <c r="D655" s="32"/>
      <c r="E655" s="32"/>
      <c r="I655" s="29"/>
      <c r="P655" s="26"/>
      <c r="R655" s="26"/>
      <c r="V655" s="31"/>
    </row>
    <row r="656" spans="1:22" x14ac:dyDescent="0.2">
      <c r="A656" s="23"/>
      <c r="B656" s="32"/>
      <c r="C656" s="32"/>
      <c r="D656" s="32"/>
      <c r="E656" s="32"/>
      <c r="I656" s="29"/>
      <c r="P656" s="26"/>
      <c r="R656" s="26"/>
      <c r="V656" s="31"/>
    </row>
    <row r="657" spans="1:22" x14ac:dyDescent="0.2">
      <c r="A657" s="23"/>
      <c r="B657" s="32"/>
      <c r="C657" s="32"/>
      <c r="D657" s="32"/>
      <c r="E657" s="32"/>
      <c r="I657" s="29"/>
      <c r="P657" s="26"/>
      <c r="R657" s="26"/>
      <c r="V657" s="31"/>
    </row>
    <row r="658" spans="1:22" x14ac:dyDescent="0.2">
      <c r="A658" s="23"/>
      <c r="B658" s="32"/>
      <c r="C658" s="32"/>
      <c r="D658" s="32"/>
      <c r="E658" s="32"/>
      <c r="I658" s="29"/>
      <c r="P658" s="26"/>
      <c r="R658" s="26"/>
      <c r="V658" s="31"/>
    </row>
    <row r="659" spans="1:22" x14ac:dyDescent="0.2">
      <c r="A659" s="23"/>
      <c r="B659" s="32"/>
      <c r="C659" s="32"/>
      <c r="D659" s="32"/>
      <c r="E659" s="32"/>
      <c r="I659" s="29"/>
      <c r="P659" s="26"/>
      <c r="R659" s="26"/>
      <c r="V659" s="31"/>
    </row>
    <row r="660" spans="1:22" x14ac:dyDescent="0.2">
      <c r="A660" s="23"/>
      <c r="B660" s="32"/>
      <c r="C660" s="32"/>
      <c r="D660" s="32"/>
      <c r="E660" s="32"/>
      <c r="I660" s="29"/>
      <c r="P660" s="26"/>
      <c r="R660" s="26"/>
      <c r="V660" s="31"/>
    </row>
    <row r="661" spans="1:22" x14ac:dyDescent="0.2">
      <c r="A661" s="23"/>
      <c r="B661" s="32"/>
      <c r="C661" s="32"/>
      <c r="D661" s="32"/>
      <c r="E661" s="32"/>
      <c r="I661" s="29"/>
      <c r="P661" s="26"/>
      <c r="R661" s="26"/>
      <c r="V661" s="31"/>
    </row>
    <row r="662" spans="1:22" x14ac:dyDescent="0.2">
      <c r="A662" s="23"/>
      <c r="B662" s="32"/>
      <c r="C662" s="32"/>
      <c r="D662" s="32"/>
      <c r="E662" s="32"/>
      <c r="I662" s="29"/>
      <c r="P662" s="26"/>
      <c r="R662" s="26"/>
      <c r="V662" s="31"/>
    </row>
    <row r="663" spans="1:22" x14ac:dyDescent="0.2">
      <c r="A663" s="23"/>
      <c r="B663" s="32"/>
      <c r="C663" s="32"/>
      <c r="D663" s="32"/>
      <c r="E663" s="32"/>
      <c r="I663" s="29"/>
      <c r="P663" s="26"/>
      <c r="R663" s="26"/>
      <c r="V663" s="31"/>
    </row>
    <row r="664" spans="1:22" x14ac:dyDescent="0.2">
      <c r="A664" s="23"/>
      <c r="B664" s="32"/>
      <c r="C664" s="32"/>
      <c r="D664" s="32"/>
      <c r="E664" s="32"/>
      <c r="I664" s="29"/>
      <c r="P664" s="26"/>
      <c r="R664" s="26"/>
      <c r="V664" s="31"/>
    </row>
    <row r="665" spans="1:22" x14ac:dyDescent="0.2">
      <c r="A665" s="23"/>
      <c r="B665" s="32"/>
      <c r="C665" s="32"/>
      <c r="D665" s="32"/>
      <c r="E665" s="32"/>
      <c r="I665" s="29"/>
      <c r="P665" s="26"/>
      <c r="R665" s="26"/>
      <c r="V665" s="31"/>
    </row>
    <row r="666" spans="1:22" x14ac:dyDescent="0.2">
      <c r="A666" s="23"/>
      <c r="B666" s="32"/>
      <c r="C666" s="32"/>
      <c r="D666" s="32"/>
      <c r="E666" s="32"/>
      <c r="I666" s="29"/>
      <c r="P666" s="26"/>
      <c r="R666" s="26"/>
      <c r="V666" s="31"/>
    </row>
    <row r="667" spans="1:22" x14ac:dyDescent="0.2">
      <c r="A667" s="23"/>
      <c r="B667" s="32"/>
      <c r="C667" s="32"/>
      <c r="D667" s="32"/>
      <c r="E667" s="32"/>
      <c r="I667" s="29"/>
      <c r="P667" s="26"/>
      <c r="R667" s="26"/>
      <c r="V667" s="31"/>
    </row>
    <row r="668" spans="1:22" x14ac:dyDescent="0.2">
      <c r="A668" s="23"/>
      <c r="B668" s="32"/>
      <c r="C668" s="32"/>
      <c r="D668" s="32"/>
      <c r="E668" s="32"/>
      <c r="I668" s="29"/>
      <c r="P668" s="26"/>
      <c r="R668" s="26"/>
      <c r="V668" s="31"/>
    </row>
    <row r="669" spans="1:22" x14ac:dyDescent="0.2">
      <c r="A669" s="23"/>
      <c r="B669" s="32"/>
      <c r="C669" s="32"/>
      <c r="D669" s="32"/>
      <c r="E669" s="32"/>
      <c r="I669" s="29"/>
      <c r="P669" s="26"/>
      <c r="R669" s="26"/>
      <c r="V669" s="31"/>
    </row>
    <row r="670" spans="1:22" x14ac:dyDescent="0.2">
      <c r="A670" s="23"/>
      <c r="B670" s="32"/>
      <c r="C670" s="32"/>
      <c r="D670" s="32"/>
      <c r="E670" s="32"/>
      <c r="I670" s="29"/>
      <c r="P670" s="26"/>
      <c r="R670" s="26"/>
      <c r="V670" s="31"/>
    </row>
    <row r="671" spans="1:22" x14ac:dyDescent="0.2">
      <c r="A671" s="23"/>
      <c r="B671" s="32"/>
      <c r="C671" s="32"/>
      <c r="D671" s="32"/>
      <c r="E671" s="32"/>
      <c r="I671" s="29"/>
      <c r="P671" s="26"/>
      <c r="R671" s="26"/>
      <c r="V671" s="31"/>
    </row>
    <row r="672" spans="1:22" x14ac:dyDescent="0.2">
      <c r="A672" s="23"/>
      <c r="B672" s="32"/>
      <c r="C672" s="32"/>
      <c r="D672" s="32"/>
      <c r="E672" s="32"/>
      <c r="I672" s="29"/>
      <c r="P672" s="26"/>
      <c r="R672" s="26"/>
      <c r="V672" s="31"/>
    </row>
    <row r="673" spans="1:22" x14ac:dyDescent="0.2">
      <c r="A673" s="23"/>
      <c r="B673" s="32"/>
      <c r="C673" s="32"/>
      <c r="D673" s="32"/>
      <c r="E673" s="32"/>
      <c r="I673" s="29"/>
      <c r="P673" s="26"/>
      <c r="R673" s="26"/>
      <c r="V673" s="31"/>
    </row>
    <row r="674" spans="1:22" x14ac:dyDescent="0.2">
      <c r="A674" s="23"/>
      <c r="B674" s="32"/>
      <c r="C674" s="32"/>
      <c r="D674" s="32"/>
      <c r="E674" s="32"/>
      <c r="I674" s="29"/>
      <c r="P674" s="26"/>
      <c r="R674" s="26"/>
      <c r="V674" s="31"/>
    </row>
    <row r="675" spans="1:22" x14ac:dyDescent="0.2">
      <c r="A675" s="23"/>
      <c r="B675" s="32"/>
      <c r="C675" s="32"/>
      <c r="D675" s="32"/>
      <c r="E675" s="32"/>
      <c r="I675" s="29"/>
      <c r="P675" s="26"/>
      <c r="R675" s="26"/>
      <c r="V675" s="31"/>
    </row>
    <row r="676" spans="1:22" x14ac:dyDescent="0.2">
      <c r="A676" s="23"/>
      <c r="B676" s="32"/>
      <c r="C676" s="32"/>
      <c r="D676" s="32"/>
      <c r="E676" s="32"/>
      <c r="I676" s="29"/>
      <c r="P676" s="26"/>
      <c r="R676" s="26"/>
      <c r="V676" s="31"/>
    </row>
    <row r="677" spans="1:22" x14ac:dyDescent="0.2">
      <c r="A677" s="23"/>
      <c r="B677" s="32"/>
      <c r="C677" s="32"/>
      <c r="D677" s="32"/>
      <c r="E677" s="32"/>
      <c r="I677" s="29"/>
      <c r="P677" s="26"/>
      <c r="R677" s="26"/>
      <c r="V677" s="31"/>
    </row>
    <row r="678" spans="1:22" x14ac:dyDescent="0.2">
      <c r="A678" s="23"/>
      <c r="B678" s="32"/>
      <c r="C678" s="32"/>
      <c r="D678" s="32"/>
      <c r="E678" s="32"/>
      <c r="I678" s="29"/>
      <c r="P678" s="26"/>
      <c r="R678" s="26"/>
      <c r="V678" s="31"/>
    </row>
    <row r="679" spans="1:22" x14ac:dyDescent="0.2">
      <c r="A679" s="23"/>
      <c r="B679" s="32"/>
      <c r="C679" s="32"/>
      <c r="D679" s="32"/>
      <c r="E679" s="32"/>
      <c r="I679" s="29"/>
      <c r="P679" s="26"/>
      <c r="R679" s="26"/>
      <c r="V679" s="31"/>
    </row>
    <row r="680" spans="1:22" x14ac:dyDescent="0.2">
      <c r="A680" s="23"/>
      <c r="B680" s="32"/>
      <c r="C680" s="32"/>
      <c r="D680" s="32"/>
      <c r="E680" s="32"/>
      <c r="I680" s="29"/>
      <c r="P680" s="26"/>
      <c r="R680" s="26"/>
      <c r="V680" s="31"/>
    </row>
    <row r="681" spans="1:22" x14ac:dyDescent="0.2">
      <c r="A681" s="23"/>
      <c r="B681" s="32"/>
      <c r="C681" s="32"/>
      <c r="D681" s="32"/>
      <c r="E681" s="32"/>
      <c r="I681" s="29"/>
      <c r="P681" s="26"/>
      <c r="R681" s="26"/>
      <c r="V681" s="31"/>
    </row>
    <row r="682" spans="1:22" x14ac:dyDescent="0.2">
      <c r="A682" s="23"/>
      <c r="B682" s="32"/>
      <c r="C682" s="32"/>
      <c r="D682" s="32"/>
      <c r="E682" s="32"/>
      <c r="I682" s="29"/>
      <c r="P682" s="26"/>
      <c r="R682" s="26"/>
      <c r="V682" s="31"/>
    </row>
    <row r="683" spans="1:22" x14ac:dyDescent="0.2">
      <c r="A683" s="23"/>
      <c r="B683" s="32"/>
      <c r="C683" s="32"/>
      <c r="D683" s="32"/>
      <c r="E683" s="32"/>
      <c r="I683" s="29"/>
      <c r="P683" s="26"/>
      <c r="R683" s="26"/>
      <c r="V683" s="31"/>
    </row>
    <row r="684" spans="1:22" x14ac:dyDescent="0.2">
      <c r="A684" s="23"/>
      <c r="B684" s="32"/>
      <c r="C684" s="32"/>
      <c r="D684" s="32"/>
      <c r="E684" s="32"/>
      <c r="I684" s="29"/>
      <c r="P684" s="26"/>
      <c r="R684" s="26"/>
      <c r="V684" s="31"/>
    </row>
    <row r="685" spans="1:22" x14ac:dyDescent="0.2">
      <c r="A685" s="23"/>
      <c r="B685" s="32"/>
      <c r="C685" s="32"/>
      <c r="D685" s="32"/>
      <c r="E685" s="32"/>
      <c r="I685" s="29"/>
      <c r="P685" s="26"/>
      <c r="R685" s="26"/>
      <c r="V685" s="31"/>
    </row>
    <row r="686" spans="1:22" x14ac:dyDescent="0.2">
      <c r="A686" s="23"/>
      <c r="B686" s="32"/>
      <c r="C686" s="32"/>
      <c r="D686" s="32"/>
      <c r="E686" s="32"/>
      <c r="I686" s="29"/>
      <c r="P686" s="26"/>
      <c r="R686" s="26"/>
      <c r="V686" s="31"/>
    </row>
    <row r="687" spans="1:22" x14ac:dyDescent="0.2">
      <c r="A687" s="23"/>
      <c r="B687" s="32"/>
      <c r="C687" s="32"/>
      <c r="D687" s="32"/>
      <c r="E687" s="32"/>
      <c r="I687" s="29"/>
      <c r="P687" s="26"/>
      <c r="R687" s="26"/>
      <c r="V687" s="31"/>
    </row>
    <row r="688" spans="1:22" x14ac:dyDescent="0.2">
      <c r="A688" s="23"/>
      <c r="B688" s="32"/>
      <c r="C688" s="32"/>
      <c r="D688" s="32"/>
      <c r="E688" s="32"/>
      <c r="I688" s="29"/>
      <c r="P688" s="26"/>
      <c r="R688" s="26"/>
      <c r="V688" s="31"/>
    </row>
    <row r="689" spans="1:22" x14ac:dyDescent="0.2">
      <c r="A689" s="23"/>
      <c r="B689" s="32"/>
      <c r="C689" s="32"/>
      <c r="D689" s="32"/>
      <c r="E689" s="32"/>
      <c r="I689" s="29"/>
      <c r="P689" s="26"/>
      <c r="R689" s="26"/>
      <c r="V689" s="31"/>
    </row>
    <row r="690" spans="1:22" x14ac:dyDescent="0.2">
      <c r="A690" s="23"/>
      <c r="B690" s="32"/>
      <c r="C690" s="32"/>
      <c r="D690" s="32"/>
      <c r="E690" s="32"/>
      <c r="I690" s="29"/>
      <c r="P690" s="26"/>
      <c r="R690" s="26"/>
      <c r="V690" s="31"/>
    </row>
    <row r="691" spans="1:22" x14ac:dyDescent="0.2">
      <c r="A691" s="23"/>
      <c r="B691" s="32"/>
      <c r="C691" s="32"/>
      <c r="D691" s="32"/>
      <c r="E691" s="32"/>
      <c r="I691" s="29"/>
      <c r="P691" s="26"/>
      <c r="R691" s="26"/>
      <c r="V691" s="31"/>
    </row>
    <row r="692" spans="1:22" x14ac:dyDescent="0.2">
      <c r="A692" s="23"/>
      <c r="B692" s="32"/>
      <c r="C692" s="32"/>
      <c r="D692" s="32"/>
      <c r="E692" s="32"/>
      <c r="I692" s="29"/>
      <c r="P692" s="26"/>
      <c r="R692" s="26"/>
      <c r="V692" s="31"/>
    </row>
    <row r="693" spans="1:22" x14ac:dyDescent="0.2">
      <c r="A693" s="23"/>
      <c r="B693" s="32"/>
      <c r="C693" s="32"/>
      <c r="D693" s="32"/>
      <c r="E693" s="32"/>
      <c r="I693" s="29"/>
      <c r="P693" s="26"/>
      <c r="R693" s="26"/>
      <c r="V693" s="31"/>
    </row>
    <row r="694" spans="1:22" x14ac:dyDescent="0.2">
      <c r="A694" s="23"/>
      <c r="B694" s="32"/>
      <c r="C694" s="32"/>
      <c r="D694" s="32"/>
      <c r="E694" s="32"/>
      <c r="I694" s="29"/>
      <c r="P694" s="26"/>
      <c r="R694" s="26"/>
      <c r="V694" s="31"/>
    </row>
    <row r="695" spans="1:22" x14ac:dyDescent="0.2">
      <c r="A695" s="23"/>
      <c r="B695" s="32"/>
      <c r="C695" s="32"/>
      <c r="D695" s="32"/>
      <c r="E695" s="32"/>
      <c r="I695" s="29"/>
      <c r="P695" s="26"/>
      <c r="R695" s="26"/>
      <c r="V695" s="31"/>
    </row>
    <row r="696" spans="1:22" x14ac:dyDescent="0.2">
      <c r="A696" s="23"/>
      <c r="B696" s="32"/>
      <c r="C696" s="32"/>
      <c r="D696" s="32"/>
      <c r="E696" s="32"/>
      <c r="I696" s="29"/>
      <c r="P696" s="26"/>
      <c r="R696" s="26"/>
      <c r="V696" s="31"/>
    </row>
    <row r="697" spans="1:22" x14ac:dyDescent="0.2">
      <c r="A697" s="23"/>
      <c r="B697" s="32"/>
      <c r="C697" s="32"/>
      <c r="D697" s="32"/>
      <c r="E697" s="32"/>
      <c r="I697" s="29"/>
      <c r="P697" s="26"/>
      <c r="R697" s="26"/>
      <c r="V697" s="31"/>
    </row>
    <row r="698" spans="1:22" x14ac:dyDescent="0.2">
      <c r="A698" s="23"/>
      <c r="B698" s="32"/>
      <c r="C698" s="32"/>
      <c r="D698" s="32"/>
      <c r="E698" s="32"/>
      <c r="I698" s="29"/>
      <c r="P698" s="26"/>
      <c r="R698" s="26"/>
      <c r="V698" s="31"/>
    </row>
    <row r="699" spans="1:22" x14ac:dyDescent="0.2">
      <c r="A699" s="23"/>
      <c r="B699" s="32"/>
      <c r="C699" s="32"/>
      <c r="D699" s="32"/>
      <c r="E699" s="32"/>
      <c r="I699" s="29"/>
      <c r="P699" s="26"/>
      <c r="R699" s="26"/>
      <c r="V699" s="31"/>
    </row>
    <row r="700" spans="1:22" x14ac:dyDescent="0.2">
      <c r="A700" s="23"/>
      <c r="B700" s="32"/>
      <c r="C700" s="32"/>
      <c r="D700" s="32"/>
      <c r="E700" s="32"/>
      <c r="I700" s="29"/>
      <c r="P700" s="26"/>
      <c r="R700" s="26"/>
      <c r="V700" s="31"/>
    </row>
    <row r="701" spans="1:22" x14ac:dyDescent="0.2">
      <c r="A701" s="23"/>
      <c r="B701" s="32"/>
      <c r="C701" s="32"/>
      <c r="D701" s="32"/>
      <c r="E701" s="32"/>
      <c r="I701" s="29"/>
      <c r="P701" s="26"/>
      <c r="R701" s="26"/>
      <c r="V701" s="31"/>
    </row>
    <row r="702" spans="1:22" x14ac:dyDescent="0.2">
      <c r="A702" s="23"/>
      <c r="B702" s="32"/>
      <c r="C702" s="32"/>
      <c r="D702" s="32"/>
      <c r="E702" s="32"/>
      <c r="I702" s="29"/>
      <c r="P702" s="26"/>
      <c r="R702" s="26"/>
      <c r="V702" s="31"/>
    </row>
    <row r="703" spans="1:22" x14ac:dyDescent="0.2">
      <c r="A703" s="23"/>
      <c r="B703" s="32"/>
      <c r="C703" s="32"/>
      <c r="D703" s="32"/>
      <c r="E703" s="32"/>
      <c r="I703" s="29"/>
      <c r="P703" s="26"/>
      <c r="R703" s="26"/>
      <c r="V703" s="31"/>
    </row>
    <row r="704" spans="1:22" x14ac:dyDescent="0.2">
      <c r="A704" s="23"/>
      <c r="B704" s="32"/>
      <c r="C704" s="32"/>
      <c r="D704" s="32"/>
      <c r="E704" s="32"/>
      <c r="I704" s="29"/>
      <c r="P704" s="26"/>
      <c r="R704" s="26"/>
      <c r="V704" s="31"/>
    </row>
    <row r="705" spans="1:22" x14ac:dyDescent="0.2">
      <c r="A705" s="23"/>
      <c r="B705" s="32"/>
      <c r="C705" s="32"/>
      <c r="D705" s="32"/>
      <c r="E705" s="32"/>
      <c r="I705" s="29"/>
      <c r="P705" s="26"/>
      <c r="R705" s="26"/>
      <c r="V705" s="31"/>
    </row>
    <row r="706" spans="1:22" x14ac:dyDescent="0.2">
      <c r="A706" s="23"/>
      <c r="B706" s="32"/>
      <c r="C706" s="32"/>
      <c r="D706" s="32"/>
      <c r="E706" s="32"/>
      <c r="I706" s="29"/>
      <c r="P706" s="26"/>
      <c r="R706" s="26"/>
      <c r="V706" s="31"/>
    </row>
    <row r="707" spans="1:22" x14ac:dyDescent="0.2">
      <c r="A707" s="23"/>
      <c r="B707" s="32"/>
      <c r="C707" s="32"/>
      <c r="D707" s="32"/>
      <c r="E707" s="32"/>
      <c r="I707" s="29"/>
      <c r="P707" s="26"/>
      <c r="R707" s="26"/>
      <c r="V707" s="31"/>
    </row>
    <row r="708" spans="1:22" x14ac:dyDescent="0.2">
      <c r="A708" s="23"/>
      <c r="B708" s="32"/>
      <c r="C708" s="32"/>
      <c r="D708" s="32"/>
      <c r="E708" s="32"/>
      <c r="I708" s="29"/>
      <c r="P708" s="26"/>
      <c r="R708" s="26"/>
      <c r="V708" s="31"/>
    </row>
    <row r="709" spans="1:22" x14ac:dyDescent="0.2">
      <c r="A709" s="23"/>
      <c r="B709" s="32"/>
      <c r="C709" s="32"/>
      <c r="D709" s="32"/>
      <c r="E709" s="32"/>
      <c r="I709" s="29"/>
      <c r="P709" s="26"/>
      <c r="R709" s="26"/>
      <c r="V709" s="31"/>
    </row>
    <row r="710" spans="1:22" x14ac:dyDescent="0.2">
      <c r="A710" s="23"/>
      <c r="B710" s="32"/>
      <c r="C710" s="32"/>
      <c r="D710" s="32"/>
      <c r="E710" s="32"/>
      <c r="I710" s="29"/>
      <c r="P710" s="26"/>
      <c r="R710" s="26"/>
      <c r="V710" s="31"/>
    </row>
    <row r="711" spans="1:22" x14ac:dyDescent="0.2">
      <c r="A711" s="23"/>
      <c r="B711" s="32"/>
      <c r="C711" s="32"/>
      <c r="D711" s="32"/>
      <c r="E711" s="32"/>
      <c r="I711" s="29"/>
      <c r="P711" s="26"/>
      <c r="R711" s="26"/>
      <c r="V711" s="31"/>
    </row>
    <row r="712" spans="1:22" x14ac:dyDescent="0.2">
      <c r="A712" s="23"/>
      <c r="B712" s="32"/>
      <c r="C712" s="32"/>
      <c r="D712" s="32"/>
      <c r="E712" s="32"/>
      <c r="I712" s="29"/>
      <c r="P712" s="26"/>
      <c r="R712" s="26"/>
      <c r="V712" s="31"/>
    </row>
    <row r="713" spans="1:22" x14ac:dyDescent="0.2">
      <c r="A713" s="23"/>
      <c r="B713" s="32"/>
      <c r="C713" s="32"/>
      <c r="D713" s="32"/>
      <c r="E713" s="32"/>
      <c r="I713" s="29"/>
      <c r="P713" s="26"/>
      <c r="R713" s="26"/>
      <c r="V713" s="31"/>
    </row>
    <row r="714" spans="1:22" x14ac:dyDescent="0.2">
      <c r="A714" s="23"/>
      <c r="B714" s="32"/>
      <c r="C714" s="32"/>
      <c r="D714" s="32"/>
      <c r="E714" s="32"/>
      <c r="I714" s="29"/>
      <c r="P714" s="26"/>
      <c r="R714" s="26"/>
      <c r="V714" s="31"/>
    </row>
    <row r="715" spans="1:22" x14ac:dyDescent="0.2">
      <c r="A715" s="23"/>
      <c r="B715" s="32"/>
      <c r="C715" s="32"/>
      <c r="D715" s="32"/>
      <c r="E715" s="32"/>
      <c r="I715" s="29"/>
      <c r="P715" s="26"/>
      <c r="R715" s="26"/>
      <c r="V715" s="31"/>
    </row>
    <row r="716" spans="1:22" x14ac:dyDescent="0.2">
      <c r="A716" s="23"/>
      <c r="B716" s="32"/>
      <c r="C716" s="32"/>
      <c r="D716" s="32"/>
      <c r="E716" s="32"/>
      <c r="I716" s="29"/>
      <c r="P716" s="26"/>
      <c r="R716" s="26"/>
      <c r="V716" s="31"/>
    </row>
    <row r="717" spans="1:22" x14ac:dyDescent="0.2">
      <c r="A717" s="23"/>
      <c r="B717" s="32"/>
      <c r="C717" s="32"/>
      <c r="D717" s="32"/>
      <c r="E717" s="32"/>
      <c r="I717" s="29"/>
      <c r="P717" s="26"/>
      <c r="R717" s="26"/>
      <c r="V717" s="31"/>
    </row>
    <row r="718" spans="1:22" x14ac:dyDescent="0.2">
      <c r="A718" s="23"/>
      <c r="B718" s="32"/>
      <c r="C718" s="32"/>
      <c r="D718" s="32"/>
      <c r="E718" s="32"/>
      <c r="I718" s="29"/>
      <c r="P718" s="26"/>
      <c r="R718" s="26"/>
      <c r="V718" s="31"/>
    </row>
    <row r="719" spans="1:22" x14ac:dyDescent="0.2">
      <c r="A719" s="23"/>
      <c r="B719" s="32"/>
      <c r="C719" s="32"/>
      <c r="D719" s="32"/>
      <c r="E719" s="32"/>
      <c r="I719" s="29"/>
      <c r="P719" s="26"/>
      <c r="R719" s="26"/>
      <c r="V719" s="31"/>
    </row>
    <row r="720" spans="1:22" x14ac:dyDescent="0.2">
      <c r="A720" s="23"/>
      <c r="B720" s="32"/>
      <c r="C720" s="32"/>
      <c r="D720" s="32"/>
      <c r="E720" s="32"/>
      <c r="I720" s="29"/>
      <c r="P720" s="26"/>
      <c r="R720" s="26"/>
      <c r="V720" s="31"/>
    </row>
    <row r="721" spans="1:23" x14ac:dyDescent="0.2">
      <c r="A721" s="23"/>
      <c r="B721" s="32"/>
      <c r="C721" s="32"/>
      <c r="D721" s="32"/>
      <c r="E721" s="32"/>
      <c r="I721" s="29"/>
      <c r="P721" s="26"/>
      <c r="R721" s="26"/>
      <c r="V721" s="31"/>
    </row>
    <row r="722" spans="1:23" x14ac:dyDescent="0.2">
      <c r="A722" s="23"/>
      <c r="B722" s="32"/>
      <c r="C722" s="32"/>
      <c r="D722" s="32"/>
      <c r="E722" s="32"/>
      <c r="I722" s="29"/>
      <c r="P722" s="26"/>
      <c r="R722" s="26"/>
      <c r="V722" s="31"/>
    </row>
    <row r="723" spans="1:23" x14ac:dyDescent="0.2">
      <c r="A723" s="23"/>
      <c r="B723" s="32"/>
      <c r="C723" s="32"/>
      <c r="D723" s="32"/>
      <c r="E723" s="32"/>
      <c r="I723" s="29"/>
      <c r="P723" s="26"/>
      <c r="R723" s="26"/>
      <c r="V723" s="31"/>
    </row>
    <row r="724" spans="1:23" x14ac:dyDescent="0.2">
      <c r="A724" s="23"/>
      <c r="B724" s="32"/>
      <c r="C724" s="32"/>
      <c r="D724" s="32"/>
      <c r="E724" s="32"/>
      <c r="I724" s="29"/>
      <c r="P724" s="26"/>
      <c r="R724" s="26"/>
      <c r="V724" s="31"/>
    </row>
    <row r="725" spans="1:23" x14ac:dyDescent="0.2">
      <c r="A725" s="23"/>
      <c r="B725" s="32"/>
      <c r="C725" s="32"/>
      <c r="D725" s="32"/>
      <c r="E725" s="32"/>
      <c r="I725" s="29"/>
      <c r="P725" s="26"/>
      <c r="R725" s="26"/>
      <c r="V725" s="31"/>
    </row>
    <row r="726" spans="1:23" x14ac:dyDescent="0.2">
      <c r="A726" s="23"/>
      <c r="B726" s="32"/>
      <c r="C726" s="32"/>
      <c r="D726" s="32"/>
      <c r="E726" s="32"/>
      <c r="I726" s="29"/>
      <c r="P726" s="26"/>
      <c r="R726" s="26"/>
      <c r="V726" s="31"/>
    </row>
    <row r="727" spans="1:23" x14ac:dyDescent="0.2">
      <c r="A727" s="23"/>
      <c r="B727" s="32"/>
      <c r="C727" s="32"/>
      <c r="D727" s="32"/>
      <c r="E727" s="32"/>
      <c r="I727" s="29"/>
      <c r="P727" s="26"/>
      <c r="R727" s="26"/>
      <c r="V727" s="31"/>
    </row>
    <row r="728" spans="1:23" x14ac:dyDescent="0.2">
      <c r="A728" s="23"/>
      <c r="B728" s="32"/>
      <c r="C728" s="32"/>
      <c r="D728" s="32"/>
      <c r="E728" s="32"/>
      <c r="I728" s="29"/>
      <c r="P728" s="26"/>
      <c r="R728" s="26"/>
      <c r="V728" s="31"/>
    </row>
    <row r="729" spans="1:23" x14ac:dyDescent="0.2">
      <c r="A729" s="23"/>
      <c r="B729" s="32"/>
      <c r="C729" s="32"/>
      <c r="D729" s="32"/>
      <c r="E729" s="32"/>
      <c r="I729" s="29"/>
      <c r="P729" s="26"/>
      <c r="R729" s="26"/>
      <c r="V729" s="31"/>
    </row>
    <row r="730" spans="1:23" x14ac:dyDescent="0.2">
      <c r="A730" s="23"/>
      <c r="B730" s="32"/>
      <c r="C730" s="32"/>
      <c r="D730" s="32"/>
      <c r="E730" s="32"/>
      <c r="I730" s="29"/>
      <c r="P730" s="26"/>
      <c r="R730" s="26"/>
      <c r="V730" s="31"/>
    </row>
    <row r="731" spans="1:23" x14ac:dyDescent="0.2">
      <c r="A731" s="23"/>
      <c r="B731" s="32"/>
      <c r="C731" s="32"/>
      <c r="D731" s="32"/>
      <c r="E731" s="32"/>
      <c r="I731" s="29"/>
      <c r="P731" s="26"/>
      <c r="R731" s="26"/>
      <c r="V731" s="31"/>
    </row>
    <row r="732" spans="1:23" x14ac:dyDescent="0.2">
      <c r="A732" s="23"/>
      <c r="B732" s="32"/>
      <c r="C732" s="32"/>
      <c r="D732" s="32"/>
      <c r="E732" s="32"/>
      <c r="I732" s="29"/>
      <c r="P732" s="26"/>
      <c r="R732" s="26"/>
      <c r="V732" s="31"/>
      <c r="W732" s="30"/>
    </row>
    <row r="733" spans="1:23" x14ac:dyDescent="0.2">
      <c r="A733" s="23"/>
      <c r="B733" s="32"/>
      <c r="C733" s="32"/>
      <c r="D733" s="32"/>
      <c r="E733" s="32"/>
      <c r="I733" s="29"/>
      <c r="P733" s="26"/>
      <c r="R733" s="26"/>
      <c r="V733" s="31"/>
    </row>
    <row r="734" spans="1:23" x14ac:dyDescent="0.2">
      <c r="A734" s="23"/>
      <c r="B734" s="32"/>
      <c r="C734" s="32"/>
      <c r="D734" s="32"/>
      <c r="E734" s="32"/>
      <c r="I734" s="29"/>
      <c r="P734" s="26"/>
      <c r="R734" s="26"/>
      <c r="V734" s="31"/>
    </row>
    <row r="735" spans="1:23" x14ac:dyDescent="0.2">
      <c r="A735" s="23"/>
      <c r="B735" s="32"/>
      <c r="C735" s="32"/>
      <c r="D735" s="32"/>
      <c r="E735" s="32"/>
      <c r="I735" s="29"/>
      <c r="P735" s="26"/>
      <c r="R735" s="26"/>
      <c r="V735" s="31"/>
    </row>
    <row r="736" spans="1:23" x14ac:dyDescent="0.2">
      <c r="A736" s="23"/>
      <c r="B736" s="32"/>
      <c r="C736" s="32"/>
      <c r="D736" s="32"/>
      <c r="E736" s="32"/>
      <c r="I736" s="29"/>
      <c r="P736" s="26"/>
      <c r="R736" s="26"/>
      <c r="V736" s="31"/>
    </row>
    <row r="737" spans="1:22" x14ac:dyDescent="0.2">
      <c r="A737" s="23"/>
      <c r="B737" s="32"/>
      <c r="C737" s="32"/>
      <c r="D737" s="32"/>
      <c r="E737" s="32"/>
      <c r="I737" s="29"/>
      <c r="P737" s="26"/>
      <c r="R737" s="26"/>
      <c r="V737" s="31"/>
    </row>
    <row r="738" spans="1:22" x14ac:dyDescent="0.2">
      <c r="A738" s="23"/>
      <c r="B738" s="32"/>
      <c r="C738" s="32"/>
      <c r="D738" s="32"/>
      <c r="E738" s="32"/>
      <c r="I738" s="29"/>
      <c r="P738" s="26"/>
      <c r="R738" s="26"/>
      <c r="V738" s="31"/>
    </row>
    <row r="739" spans="1:22" x14ac:dyDescent="0.2">
      <c r="A739" s="23"/>
      <c r="B739" s="32"/>
      <c r="C739" s="32"/>
      <c r="D739" s="32"/>
      <c r="E739" s="32"/>
      <c r="I739" s="29"/>
      <c r="P739" s="26"/>
      <c r="R739" s="26"/>
      <c r="V739" s="31"/>
    </row>
    <row r="740" spans="1:22" x14ac:dyDescent="0.2">
      <c r="A740" s="23"/>
      <c r="B740" s="32"/>
      <c r="C740" s="32"/>
      <c r="D740" s="32"/>
      <c r="E740" s="32"/>
      <c r="I740" s="29"/>
      <c r="P740" s="26"/>
      <c r="R740" s="26"/>
      <c r="V740" s="31"/>
    </row>
    <row r="741" spans="1:22" x14ac:dyDescent="0.2">
      <c r="A741" s="23"/>
      <c r="B741" s="32"/>
      <c r="C741" s="32"/>
      <c r="D741" s="32"/>
      <c r="E741" s="32"/>
      <c r="I741" s="29"/>
      <c r="P741" s="26"/>
      <c r="R741" s="26"/>
      <c r="V741" s="31"/>
    </row>
    <row r="742" spans="1:22" x14ac:dyDescent="0.2">
      <c r="A742" s="23"/>
      <c r="B742" s="32"/>
      <c r="C742" s="32"/>
      <c r="D742" s="32"/>
      <c r="E742" s="32"/>
      <c r="I742" s="29"/>
      <c r="P742" s="26"/>
      <c r="R742" s="26"/>
      <c r="V742" s="31"/>
    </row>
    <row r="743" spans="1:22" x14ac:dyDescent="0.2">
      <c r="A743" s="23"/>
      <c r="B743" s="32"/>
      <c r="C743" s="32"/>
      <c r="D743" s="32"/>
      <c r="E743" s="32"/>
      <c r="I743" s="29"/>
      <c r="P743" s="26"/>
      <c r="R743" s="26"/>
      <c r="V743" s="31"/>
    </row>
    <row r="744" spans="1:22" x14ac:dyDescent="0.2">
      <c r="A744" s="23"/>
      <c r="B744" s="32"/>
      <c r="C744" s="32"/>
      <c r="D744" s="32"/>
      <c r="E744" s="32"/>
      <c r="I744" s="29"/>
      <c r="P744" s="26"/>
      <c r="R744" s="26"/>
      <c r="V744" s="31"/>
    </row>
    <row r="745" spans="1:22" x14ac:dyDescent="0.2">
      <c r="A745" s="23"/>
      <c r="B745" s="32"/>
      <c r="C745" s="32"/>
      <c r="D745" s="32"/>
      <c r="E745" s="32"/>
      <c r="I745" s="29"/>
      <c r="P745" s="26"/>
      <c r="R745" s="26"/>
      <c r="V745" s="31"/>
    </row>
    <row r="746" spans="1:22" x14ac:dyDescent="0.2">
      <c r="A746" s="23"/>
      <c r="B746" s="32"/>
      <c r="C746" s="32"/>
      <c r="D746" s="32"/>
      <c r="E746" s="32"/>
      <c r="I746" s="29"/>
      <c r="P746" s="26"/>
      <c r="R746" s="26"/>
      <c r="V746" s="31"/>
    </row>
    <row r="747" spans="1:22" x14ac:dyDescent="0.2">
      <c r="A747" s="23"/>
      <c r="B747" s="32"/>
      <c r="C747" s="32"/>
      <c r="D747" s="32"/>
      <c r="E747" s="32"/>
      <c r="I747" s="29"/>
      <c r="P747" s="26"/>
      <c r="R747" s="26"/>
      <c r="V747" s="31"/>
    </row>
    <row r="748" spans="1:22" x14ac:dyDescent="0.2">
      <c r="A748" s="23"/>
      <c r="B748" s="32"/>
      <c r="C748" s="32"/>
      <c r="D748" s="32"/>
      <c r="E748" s="32"/>
      <c r="I748" s="29"/>
      <c r="P748" s="26"/>
      <c r="R748" s="26"/>
      <c r="V748" s="31"/>
    </row>
    <row r="749" spans="1:22" x14ac:dyDescent="0.2">
      <c r="A749" s="23"/>
      <c r="B749" s="32"/>
      <c r="C749" s="32"/>
      <c r="D749" s="32"/>
      <c r="E749" s="32"/>
      <c r="I749" s="29"/>
      <c r="P749" s="26"/>
      <c r="R749" s="26"/>
      <c r="V749" s="31"/>
    </row>
    <row r="750" spans="1:22" x14ac:dyDescent="0.2">
      <c r="A750" s="23"/>
      <c r="B750" s="32"/>
      <c r="C750" s="32"/>
      <c r="D750" s="32"/>
      <c r="E750" s="32"/>
      <c r="I750" s="29"/>
      <c r="P750" s="26"/>
      <c r="R750" s="26"/>
      <c r="V750" s="31"/>
    </row>
    <row r="751" spans="1:22" x14ac:dyDescent="0.2">
      <c r="A751" s="23"/>
      <c r="B751" s="32"/>
      <c r="C751" s="32"/>
      <c r="D751" s="32"/>
      <c r="E751" s="32"/>
      <c r="I751" s="29"/>
      <c r="P751" s="26"/>
      <c r="R751" s="26"/>
      <c r="V751" s="31"/>
    </row>
    <row r="752" spans="1:22" x14ac:dyDescent="0.2">
      <c r="A752" s="23"/>
      <c r="B752" s="32"/>
      <c r="C752" s="32"/>
      <c r="D752" s="32"/>
      <c r="E752" s="32"/>
      <c r="I752" s="29"/>
      <c r="P752" s="26"/>
      <c r="R752" s="26"/>
      <c r="V752" s="31"/>
    </row>
    <row r="753" spans="1:22" x14ac:dyDescent="0.2">
      <c r="A753" s="23"/>
      <c r="B753" s="32"/>
      <c r="C753" s="32"/>
      <c r="D753" s="32"/>
      <c r="E753" s="32"/>
      <c r="I753" s="29"/>
      <c r="P753" s="26"/>
      <c r="R753" s="26"/>
      <c r="V753" s="31"/>
    </row>
    <row r="754" spans="1:22" x14ac:dyDescent="0.2">
      <c r="A754" s="23"/>
      <c r="B754" s="32"/>
      <c r="C754" s="32"/>
      <c r="D754" s="32"/>
      <c r="E754" s="32"/>
      <c r="I754" s="29"/>
      <c r="P754" s="26"/>
      <c r="R754" s="26"/>
      <c r="V754" s="31"/>
    </row>
    <row r="755" spans="1:22" x14ac:dyDescent="0.2">
      <c r="A755" s="23"/>
      <c r="B755" s="32"/>
      <c r="C755" s="32"/>
      <c r="D755" s="32"/>
      <c r="E755" s="32"/>
      <c r="I755" s="29"/>
      <c r="P755" s="26"/>
      <c r="R755" s="26"/>
      <c r="V755" s="31"/>
    </row>
    <row r="756" spans="1:22" x14ac:dyDescent="0.2">
      <c r="A756" s="23"/>
      <c r="B756" s="32"/>
      <c r="C756" s="32"/>
      <c r="D756" s="32"/>
      <c r="E756" s="32"/>
      <c r="I756" s="29"/>
      <c r="P756" s="26"/>
      <c r="R756" s="26"/>
      <c r="V756" s="31"/>
    </row>
    <row r="757" spans="1:22" x14ac:dyDescent="0.2">
      <c r="A757" s="23"/>
      <c r="B757" s="32"/>
      <c r="C757" s="32"/>
      <c r="D757" s="32"/>
      <c r="E757" s="32"/>
      <c r="I757" s="29"/>
      <c r="P757" s="26"/>
      <c r="R757" s="26"/>
      <c r="V757" s="31"/>
    </row>
    <row r="758" spans="1:22" x14ac:dyDescent="0.2">
      <c r="A758" s="23"/>
      <c r="B758" s="32"/>
      <c r="C758" s="32"/>
      <c r="D758" s="32"/>
      <c r="E758" s="32"/>
      <c r="I758" s="29"/>
      <c r="P758" s="26"/>
      <c r="R758" s="26"/>
      <c r="V758" s="31"/>
    </row>
    <row r="759" spans="1:22" x14ac:dyDescent="0.2">
      <c r="A759" s="23"/>
      <c r="B759" s="32"/>
      <c r="C759" s="32"/>
      <c r="D759" s="32"/>
      <c r="E759" s="32"/>
      <c r="I759" s="29"/>
      <c r="P759" s="26"/>
      <c r="R759" s="26"/>
      <c r="V759" s="31"/>
    </row>
    <row r="760" spans="1:22" x14ac:dyDescent="0.2">
      <c r="A760" s="23"/>
      <c r="B760" s="32"/>
      <c r="C760" s="32"/>
      <c r="D760" s="32"/>
      <c r="E760" s="32"/>
      <c r="I760" s="29"/>
      <c r="P760" s="26"/>
      <c r="R760" s="26"/>
      <c r="V760" s="31"/>
    </row>
    <row r="761" spans="1:22" x14ac:dyDescent="0.2">
      <c r="A761" s="23"/>
      <c r="B761" s="32"/>
      <c r="C761" s="32"/>
      <c r="D761" s="32"/>
      <c r="E761" s="32"/>
      <c r="I761" s="29"/>
      <c r="P761" s="26"/>
      <c r="R761" s="26"/>
      <c r="V761" s="31"/>
    </row>
    <row r="762" spans="1:22" x14ac:dyDescent="0.2">
      <c r="A762" s="23"/>
      <c r="B762" s="32"/>
      <c r="C762" s="32"/>
      <c r="D762" s="32"/>
      <c r="E762" s="32"/>
      <c r="I762" s="29"/>
      <c r="P762" s="26"/>
      <c r="R762" s="26"/>
      <c r="V762" s="31"/>
    </row>
    <row r="763" spans="1:22" x14ac:dyDescent="0.2">
      <c r="A763" s="23"/>
      <c r="B763" s="32"/>
      <c r="C763" s="32"/>
      <c r="D763" s="32"/>
      <c r="E763" s="32"/>
      <c r="I763" s="29"/>
      <c r="P763" s="26"/>
      <c r="R763" s="26"/>
      <c r="V763" s="31"/>
    </row>
    <row r="764" spans="1:22" x14ac:dyDescent="0.2">
      <c r="A764" s="23"/>
      <c r="B764" s="32"/>
      <c r="C764" s="32"/>
      <c r="D764" s="32"/>
      <c r="E764" s="32"/>
      <c r="I764" s="29"/>
      <c r="P764" s="26"/>
      <c r="R764" s="26"/>
      <c r="V764" s="31"/>
    </row>
    <row r="765" spans="1:22" x14ac:dyDescent="0.2">
      <c r="A765" s="23"/>
      <c r="B765" s="32"/>
      <c r="C765" s="32"/>
      <c r="D765" s="32"/>
      <c r="E765" s="32"/>
      <c r="I765" s="29"/>
      <c r="P765" s="26"/>
      <c r="R765" s="26"/>
      <c r="V765" s="31"/>
    </row>
    <row r="766" spans="1:22" x14ac:dyDescent="0.2">
      <c r="A766" s="23"/>
      <c r="B766" s="32"/>
      <c r="C766" s="32"/>
      <c r="D766" s="32"/>
      <c r="E766" s="32"/>
      <c r="I766" s="29"/>
      <c r="P766" s="26"/>
      <c r="R766" s="26"/>
      <c r="V766" s="31"/>
    </row>
    <row r="767" spans="1:22" x14ac:dyDescent="0.2">
      <c r="A767" s="23"/>
      <c r="B767" s="32"/>
      <c r="C767" s="32"/>
      <c r="D767" s="32"/>
      <c r="E767" s="32"/>
      <c r="I767" s="29"/>
      <c r="P767" s="26"/>
      <c r="R767" s="26"/>
      <c r="V767" s="31"/>
    </row>
    <row r="768" spans="1:22" x14ac:dyDescent="0.2">
      <c r="A768" s="23"/>
      <c r="B768" s="32"/>
      <c r="C768" s="32"/>
      <c r="D768" s="32"/>
      <c r="E768" s="32"/>
      <c r="I768" s="29"/>
      <c r="P768" s="26"/>
      <c r="R768" s="26"/>
      <c r="V768" s="31"/>
    </row>
    <row r="769" spans="1:22" x14ac:dyDescent="0.2">
      <c r="A769" s="23"/>
      <c r="B769" s="32"/>
      <c r="C769" s="32"/>
      <c r="D769" s="32"/>
      <c r="E769" s="32"/>
      <c r="I769" s="29"/>
      <c r="P769" s="26"/>
      <c r="R769" s="26"/>
      <c r="V769" s="31"/>
    </row>
    <row r="770" spans="1:22" x14ac:dyDescent="0.2">
      <c r="A770" s="23"/>
      <c r="B770" s="32"/>
      <c r="C770" s="32"/>
      <c r="D770" s="32"/>
      <c r="E770" s="32"/>
      <c r="I770" s="29"/>
      <c r="P770" s="26"/>
      <c r="R770" s="26"/>
      <c r="V770" s="31"/>
    </row>
    <row r="771" spans="1:22" x14ac:dyDescent="0.2">
      <c r="A771" s="23"/>
      <c r="B771" s="32"/>
      <c r="C771" s="32"/>
      <c r="D771" s="32"/>
      <c r="E771" s="32"/>
      <c r="I771" s="29"/>
      <c r="P771" s="26"/>
      <c r="R771" s="26"/>
      <c r="V771" s="31"/>
    </row>
    <row r="772" spans="1:22" x14ac:dyDescent="0.2">
      <c r="A772" s="23"/>
      <c r="B772" s="32"/>
      <c r="C772" s="32"/>
      <c r="D772" s="32"/>
      <c r="E772" s="32"/>
      <c r="I772" s="29"/>
      <c r="P772" s="26"/>
      <c r="R772" s="26"/>
      <c r="V772" s="31"/>
    </row>
    <row r="773" spans="1:22" x14ac:dyDescent="0.2">
      <c r="A773" s="23"/>
      <c r="B773" s="32"/>
      <c r="C773" s="32"/>
      <c r="D773" s="32"/>
      <c r="E773" s="32"/>
      <c r="I773" s="29"/>
      <c r="P773" s="26"/>
      <c r="R773" s="26"/>
      <c r="V773" s="31"/>
    </row>
    <row r="774" spans="1:22" x14ac:dyDescent="0.2">
      <c r="A774" s="23"/>
      <c r="B774" s="32"/>
      <c r="C774" s="32"/>
      <c r="D774" s="32"/>
      <c r="E774" s="32"/>
      <c r="I774" s="29"/>
      <c r="P774" s="26"/>
      <c r="R774" s="26"/>
      <c r="V774" s="31"/>
    </row>
    <row r="775" spans="1:22" x14ac:dyDescent="0.2">
      <c r="A775" s="23"/>
      <c r="B775" s="32"/>
      <c r="C775" s="32"/>
      <c r="D775" s="32"/>
      <c r="E775" s="32"/>
      <c r="I775" s="29"/>
      <c r="P775" s="26"/>
      <c r="R775" s="26"/>
      <c r="V775" s="31"/>
    </row>
    <row r="776" spans="1:22" x14ac:dyDescent="0.2">
      <c r="A776" s="23"/>
      <c r="B776" s="32"/>
      <c r="C776" s="32"/>
      <c r="D776" s="32"/>
      <c r="E776" s="32"/>
      <c r="I776" s="29"/>
      <c r="P776" s="26"/>
      <c r="R776" s="26"/>
      <c r="V776" s="31"/>
    </row>
    <row r="777" spans="1:22" x14ac:dyDescent="0.2">
      <c r="A777" s="23"/>
      <c r="B777" s="32"/>
      <c r="C777" s="32"/>
      <c r="D777" s="32"/>
      <c r="E777" s="32"/>
      <c r="I777" s="29"/>
      <c r="P777" s="26"/>
      <c r="R777" s="26"/>
      <c r="V777" s="31"/>
    </row>
    <row r="778" spans="1:22" x14ac:dyDescent="0.2">
      <c r="A778" s="23"/>
      <c r="B778" s="32"/>
      <c r="C778" s="32"/>
      <c r="D778" s="32"/>
      <c r="E778" s="32"/>
      <c r="I778" s="29"/>
      <c r="P778" s="26"/>
      <c r="R778" s="26"/>
      <c r="V778" s="31"/>
    </row>
    <row r="779" spans="1:22" x14ac:dyDescent="0.2">
      <c r="A779" s="23"/>
      <c r="B779" s="32"/>
      <c r="C779" s="32"/>
      <c r="D779" s="32"/>
      <c r="E779" s="32"/>
      <c r="I779" s="29"/>
      <c r="P779" s="26"/>
      <c r="R779" s="26"/>
      <c r="V779" s="31"/>
    </row>
    <row r="780" spans="1:22" x14ac:dyDescent="0.2">
      <c r="A780" s="23"/>
      <c r="B780" s="32"/>
      <c r="C780" s="32"/>
      <c r="D780" s="32"/>
      <c r="E780" s="32"/>
      <c r="I780" s="29"/>
      <c r="P780" s="26"/>
      <c r="R780" s="26"/>
      <c r="V780" s="31"/>
    </row>
    <row r="781" spans="1:22" x14ac:dyDescent="0.2">
      <c r="A781" s="23"/>
      <c r="B781" s="32"/>
      <c r="C781" s="32"/>
      <c r="D781" s="32"/>
      <c r="E781" s="32"/>
      <c r="I781" s="29"/>
      <c r="P781" s="26"/>
      <c r="R781" s="26"/>
      <c r="V781" s="31"/>
    </row>
    <row r="782" spans="1:22" x14ac:dyDescent="0.2">
      <c r="A782" s="23"/>
      <c r="B782" s="32"/>
      <c r="C782" s="32"/>
      <c r="D782" s="32"/>
      <c r="E782" s="32"/>
      <c r="I782" s="29"/>
      <c r="P782" s="26"/>
      <c r="R782" s="26"/>
      <c r="V782" s="31"/>
    </row>
    <row r="783" spans="1:22" x14ac:dyDescent="0.2">
      <c r="A783" s="23"/>
      <c r="B783" s="32"/>
      <c r="C783" s="32"/>
      <c r="D783" s="32"/>
      <c r="E783" s="32"/>
      <c r="I783" s="29"/>
      <c r="P783" s="26"/>
      <c r="R783" s="26"/>
      <c r="V783" s="31"/>
    </row>
    <row r="784" spans="1:22" x14ac:dyDescent="0.2">
      <c r="A784" s="23"/>
      <c r="B784" s="32"/>
      <c r="C784" s="32"/>
      <c r="D784" s="32"/>
      <c r="E784" s="32"/>
      <c r="I784" s="29"/>
      <c r="P784" s="26"/>
      <c r="R784" s="26"/>
      <c r="V784" s="31"/>
    </row>
    <row r="785" spans="1:22" x14ac:dyDescent="0.2">
      <c r="A785" s="23"/>
      <c r="B785" s="32"/>
      <c r="C785" s="32"/>
      <c r="D785" s="32"/>
      <c r="E785" s="32"/>
      <c r="I785" s="29"/>
      <c r="P785" s="26"/>
      <c r="R785" s="26"/>
      <c r="V785" s="31"/>
    </row>
    <row r="786" spans="1:22" x14ac:dyDescent="0.2">
      <c r="A786" s="23"/>
      <c r="B786" s="32"/>
      <c r="C786" s="32"/>
      <c r="D786" s="32"/>
      <c r="E786" s="32"/>
      <c r="I786" s="29"/>
      <c r="P786" s="26"/>
      <c r="R786" s="26"/>
      <c r="V786" s="31"/>
    </row>
    <row r="787" spans="1:22" x14ac:dyDescent="0.2">
      <c r="A787" s="23"/>
      <c r="B787" s="32"/>
      <c r="C787" s="32"/>
      <c r="D787" s="32"/>
      <c r="E787" s="32"/>
      <c r="I787" s="29"/>
      <c r="P787" s="26"/>
      <c r="R787" s="26"/>
      <c r="V787" s="31"/>
    </row>
    <row r="788" spans="1:22" x14ac:dyDescent="0.2">
      <c r="A788" s="23"/>
      <c r="B788" s="32"/>
      <c r="C788" s="32"/>
      <c r="D788" s="32"/>
      <c r="E788" s="32"/>
      <c r="I788" s="29"/>
      <c r="P788" s="26"/>
      <c r="R788" s="26"/>
      <c r="V788" s="31"/>
    </row>
    <row r="789" spans="1:22" x14ac:dyDescent="0.2">
      <c r="A789" s="23"/>
      <c r="B789" s="32"/>
      <c r="C789" s="32"/>
      <c r="D789" s="32"/>
      <c r="E789" s="32"/>
      <c r="I789" s="29"/>
      <c r="P789" s="26"/>
      <c r="R789" s="26"/>
      <c r="V789" s="31"/>
    </row>
    <row r="790" spans="1:22" x14ac:dyDescent="0.2">
      <c r="A790" s="23"/>
      <c r="B790" s="32"/>
      <c r="C790" s="32"/>
      <c r="D790" s="32"/>
      <c r="E790" s="32"/>
      <c r="I790" s="29"/>
      <c r="P790" s="26"/>
      <c r="R790" s="26"/>
      <c r="V790" s="31"/>
    </row>
    <row r="791" spans="1:22" x14ac:dyDescent="0.2">
      <c r="A791" s="23"/>
      <c r="B791" s="32"/>
      <c r="C791" s="32"/>
      <c r="D791" s="32"/>
      <c r="E791" s="32"/>
      <c r="I791" s="29"/>
      <c r="P791" s="26"/>
      <c r="R791" s="26"/>
      <c r="V791" s="31"/>
    </row>
    <row r="792" spans="1:22" x14ac:dyDescent="0.2">
      <c r="A792" s="23"/>
      <c r="B792" s="32"/>
      <c r="C792" s="32"/>
      <c r="D792" s="32"/>
      <c r="E792" s="32"/>
      <c r="I792" s="29"/>
      <c r="P792" s="26"/>
      <c r="R792" s="26"/>
      <c r="V792" s="31"/>
    </row>
    <row r="793" spans="1:22" x14ac:dyDescent="0.2">
      <c r="A793" s="23"/>
      <c r="B793" s="32"/>
      <c r="C793" s="32"/>
      <c r="D793" s="32"/>
      <c r="E793" s="32"/>
      <c r="I793" s="29"/>
      <c r="P793" s="26"/>
      <c r="R793" s="26"/>
      <c r="V793" s="31"/>
    </row>
    <row r="794" spans="1:22" x14ac:dyDescent="0.2">
      <c r="A794" s="23"/>
      <c r="B794" s="32"/>
      <c r="C794" s="32"/>
      <c r="D794" s="32"/>
      <c r="E794" s="32"/>
      <c r="I794" s="29"/>
      <c r="P794" s="26"/>
      <c r="R794" s="26"/>
      <c r="V794" s="31"/>
    </row>
    <row r="795" spans="1:22" x14ac:dyDescent="0.2">
      <c r="A795" s="23"/>
      <c r="B795" s="32"/>
      <c r="C795" s="32"/>
      <c r="D795" s="32"/>
      <c r="E795" s="32"/>
      <c r="I795" s="29"/>
      <c r="P795" s="26"/>
      <c r="R795" s="26"/>
      <c r="V795" s="31"/>
    </row>
    <row r="796" spans="1:22" x14ac:dyDescent="0.2">
      <c r="A796" s="23"/>
      <c r="B796" s="32"/>
      <c r="C796" s="32"/>
      <c r="D796" s="32"/>
      <c r="E796" s="32"/>
      <c r="I796" s="29"/>
      <c r="P796" s="26"/>
      <c r="R796" s="26"/>
      <c r="V796" s="31"/>
    </row>
    <row r="797" spans="1:22" x14ac:dyDescent="0.2">
      <c r="A797" s="23"/>
      <c r="B797" s="32"/>
      <c r="C797" s="32"/>
      <c r="D797" s="32"/>
      <c r="E797" s="32"/>
      <c r="I797" s="29"/>
      <c r="P797" s="26"/>
      <c r="R797" s="26"/>
      <c r="V797" s="31"/>
    </row>
    <row r="798" spans="1:22" x14ac:dyDescent="0.2">
      <c r="A798" s="23"/>
      <c r="B798" s="32"/>
      <c r="C798" s="32"/>
      <c r="D798" s="32"/>
      <c r="E798" s="32"/>
      <c r="I798" s="29"/>
      <c r="P798" s="26"/>
      <c r="R798" s="26"/>
      <c r="V798" s="31"/>
    </row>
    <row r="799" spans="1:22" x14ac:dyDescent="0.2">
      <c r="A799" s="23"/>
      <c r="B799" s="32"/>
      <c r="C799" s="32"/>
      <c r="D799" s="32"/>
      <c r="E799" s="32"/>
      <c r="I799" s="29"/>
      <c r="P799" s="26"/>
      <c r="R799" s="26"/>
      <c r="V799" s="31"/>
    </row>
    <row r="800" spans="1:22" x14ac:dyDescent="0.2">
      <c r="A800" s="23"/>
      <c r="B800" s="32"/>
      <c r="C800" s="32"/>
      <c r="D800" s="32"/>
      <c r="E800" s="32"/>
      <c r="I800" s="29"/>
      <c r="P800" s="26"/>
      <c r="R800" s="26"/>
      <c r="V800" s="31"/>
    </row>
    <row r="801" spans="1:22" x14ac:dyDescent="0.2">
      <c r="A801" s="23"/>
      <c r="B801" s="32"/>
      <c r="C801" s="32"/>
      <c r="D801" s="32"/>
      <c r="E801" s="32"/>
      <c r="I801" s="29"/>
      <c r="P801" s="26"/>
      <c r="R801" s="26"/>
      <c r="V801" s="31"/>
    </row>
    <row r="802" spans="1:22" x14ac:dyDescent="0.2">
      <c r="A802" s="23"/>
      <c r="B802" s="32"/>
      <c r="C802" s="32"/>
      <c r="D802" s="32"/>
      <c r="E802" s="32"/>
      <c r="I802" s="29"/>
      <c r="P802" s="26"/>
      <c r="R802" s="26"/>
      <c r="V802" s="31"/>
    </row>
    <row r="803" spans="1:22" x14ac:dyDescent="0.2">
      <c r="A803" s="23"/>
      <c r="B803" s="32"/>
      <c r="C803" s="32"/>
      <c r="D803" s="32"/>
      <c r="E803" s="32"/>
      <c r="I803" s="29"/>
      <c r="P803" s="26"/>
      <c r="R803" s="26"/>
      <c r="V803" s="31"/>
    </row>
    <row r="804" spans="1:22" x14ac:dyDescent="0.2">
      <c r="A804" s="23"/>
      <c r="B804" s="32"/>
      <c r="C804" s="32"/>
      <c r="D804" s="32"/>
      <c r="E804" s="32"/>
      <c r="I804" s="29"/>
      <c r="P804" s="26"/>
      <c r="R804" s="26"/>
      <c r="V804" s="31"/>
    </row>
    <row r="805" spans="1:22" x14ac:dyDescent="0.2">
      <c r="A805" s="23"/>
      <c r="B805" s="32"/>
      <c r="C805" s="32"/>
      <c r="D805" s="32"/>
      <c r="E805" s="32"/>
      <c r="I805" s="29"/>
      <c r="P805" s="26"/>
      <c r="R805" s="26"/>
      <c r="V805" s="31"/>
    </row>
    <row r="806" spans="1:22" x14ac:dyDescent="0.2">
      <c r="A806" s="23"/>
      <c r="B806" s="32"/>
      <c r="C806" s="32"/>
      <c r="D806" s="32"/>
      <c r="E806" s="32"/>
      <c r="I806" s="29"/>
      <c r="P806" s="26"/>
      <c r="R806" s="26"/>
      <c r="V806" s="31"/>
    </row>
    <row r="807" spans="1:22" x14ac:dyDescent="0.2">
      <c r="A807" s="23"/>
      <c r="B807" s="32"/>
      <c r="C807" s="32"/>
      <c r="D807" s="32"/>
      <c r="E807" s="32"/>
      <c r="I807" s="29"/>
      <c r="P807" s="26"/>
      <c r="R807" s="26"/>
      <c r="V807" s="31"/>
    </row>
    <row r="808" spans="1:22" x14ac:dyDescent="0.2">
      <c r="A808" s="23"/>
      <c r="B808" s="32"/>
      <c r="C808" s="32"/>
      <c r="D808" s="32"/>
      <c r="E808" s="32"/>
      <c r="I808" s="29"/>
      <c r="P808" s="26"/>
      <c r="R808" s="26"/>
      <c r="V808" s="31"/>
    </row>
    <row r="809" spans="1:22" x14ac:dyDescent="0.2">
      <c r="A809" s="23"/>
      <c r="B809" s="32"/>
      <c r="C809" s="32"/>
      <c r="D809" s="32"/>
      <c r="E809" s="32"/>
      <c r="I809" s="29"/>
      <c r="P809" s="26"/>
      <c r="R809" s="26"/>
      <c r="V809" s="31"/>
    </row>
    <row r="810" spans="1:22" x14ac:dyDescent="0.2">
      <c r="A810" s="23"/>
      <c r="B810" s="32"/>
      <c r="C810" s="32"/>
      <c r="D810" s="32"/>
      <c r="E810" s="32"/>
      <c r="I810" s="29"/>
      <c r="P810" s="26"/>
      <c r="R810" s="26"/>
      <c r="V810" s="31"/>
    </row>
    <row r="811" spans="1:22" x14ac:dyDescent="0.2">
      <c r="A811" s="23"/>
      <c r="B811" s="32"/>
      <c r="C811" s="32"/>
      <c r="D811" s="32"/>
      <c r="E811" s="32"/>
      <c r="I811" s="29"/>
      <c r="P811" s="26"/>
      <c r="R811" s="26"/>
      <c r="V811" s="31"/>
    </row>
    <row r="812" spans="1:22" x14ac:dyDescent="0.2">
      <c r="A812" s="23"/>
      <c r="B812" s="32"/>
      <c r="C812" s="32"/>
      <c r="D812" s="32"/>
      <c r="E812" s="32"/>
      <c r="I812" s="29"/>
      <c r="P812" s="26"/>
      <c r="R812" s="26"/>
      <c r="V812" s="31"/>
    </row>
    <row r="813" spans="1:22" x14ac:dyDescent="0.2">
      <c r="A813" s="23"/>
      <c r="B813" s="32"/>
      <c r="C813" s="32"/>
      <c r="D813" s="32"/>
      <c r="E813" s="32"/>
      <c r="I813" s="29"/>
      <c r="P813" s="26"/>
      <c r="R813" s="26"/>
      <c r="V813" s="31"/>
    </row>
    <row r="814" spans="1:22" x14ac:dyDescent="0.2">
      <c r="A814" s="23"/>
      <c r="B814" s="32"/>
      <c r="C814" s="32"/>
      <c r="D814" s="32"/>
      <c r="E814" s="32"/>
      <c r="I814" s="29"/>
      <c r="P814" s="26"/>
      <c r="R814" s="26"/>
      <c r="V814" s="31"/>
    </row>
    <row r="815" spans="1:22" x14ac:dyDescent="0.2">
      <c r="A815" s="23"/>
      <c r="B815" s="32"/>
      <c r="C815" s="32"/>
      <c r="D815" s="32"/>
      <c r="E815" s="32"/>
      <c r="I815" s="29"/>
      <c r="P815" s="26"/>
      <c r="R815" s="26"/>
      <c r="V815" s="31"/>
    </row>
    <row r="816" spans="1:22" x14ac:dyDescent="0.2">
      <c r="A816" s="23"/>
      <c r="B816" s="32"/>
      <c r="C816" s="32"/>
      <c r="D816" s="32"/>
      <c r="E816" s="32"/>
      <c r="I816" s="29"/>
      <c r="P816" s="26"/>
      <c r="R816" s="26"/>
      <c r="V816" s="31"/>
    </row>
    <row r="817" spans="1:22" x14ac:dyDescent="0.2">
      <c r="A817" s="23"/>
      <c r="B817" s="32"/>
      <c r="C817" s="32"/>
      <c r="D817" s="32"/>
      <c r="E817" s="32"/>
      <c r="I817" s="29"/>
      <c r="P817" s="26"/>
      <c r="R817" s="26"/>
      <c r="V817" s="31"/>
    </row>
    <row r="818" spans="1:22" x14ac:dyDescent="0.2">
      <c r="A818" s="23"/>
      <c r="B818" s="32"/>
      <c r="C818" s="32"/>
      <c r="D818" s="32"/>
      <c r="E818" s="32"/>
      <c r="I818" s="29"/>
      <c r="P818" s="26"/>
      <c r="R818" s="26"/>
      <c r="V818" s="31"/>
    </row>
    <row r="819" spans="1:22" x14ac:dyDescent="0.2">
      <c r="A819" s="23"/>
      <c r="B819" s="32"/>
      <c r="C819" s="32"/>
      <c r="D819" s="32"/>
      <c r="E819" s="32"/>
      <c r="I819" s="29"/>
      <c r="P819" s="26"/>
      <c r="R819" s="26"/>
      <c r="V819" s="31"/>
    </row>
    <row r="820" spans="1:22" x14ac:dyDescent="0.2">
      <c r="A820" s="23"/>
      <c r="B820" s="32"/>
      <c r="C820" s="32"/>
      <c r="D820" s="32"/>
      <c r="E820" s="32"/>
      <c r="I820" s="29"/>
      <c r="P820" s="26"/>
      <c r="R820" s="26"/>
      <c r="V820" s="31"/>
    </row>
    <row r="821" spans="1:22" x14ac:dyDescent="0.2">
      <c r="A821" s="23"/>
      <c r="B821" s="32"/>
      <c r="C821" s="32"/>
      <c r="D821" s="32"/>
      <c r="E821" s="32"/>
      <c r="I821" s="29"/>
      <c r="P821" s="26"/>
      <c r="R821" s="26"/>
      <c r="V821" s="31"/>
    </row>
    <row r="822" spans="1:22" x14ac:dyDescent="0.2">
      <c r="A822" s="23"/>
      <c r="B822" s="32"/>
      <c r="C822" s="32"/>
      <c r="D822" s="32"/>
      <c r="E822" s="32"/>
      <c r="I822" s="29"/>
      <c r="P822" s="26"/>
      <c r="R822" s="26"/>
      <c r="V822" s="31"/>
    </row>
    <row r="823" spans="1:22" x14ac:dyDescent="0.2">
      <c r="A823" s="23"/>
      <c r="B823" s="32"/>
      <c r="C823" s="32"/>
      <c r="D823" s="32"/>
      <c r="E823" s="32"/>
      <c r="I823" s="29"/>
      <c r="P823" s="26"/>
      <c r="R823" s="26"/>
      <c r="V823" s="31"/>
    </row>
    <row r="824" spans="1:22" x14ac:dyDescent="0.2">
      <c r="A824" s="23"/>
      <c r="B824" s="32"/>
      <c r="C824" s="32"/>
      <c r="D824" s="32"/>
      <c r="E824" s="32"/>
      <c r="I824" s="29"/>
      <c r="P824" s="26"/>
      <c r="R824" s="26"/>
      <c r="V824" s="31"/>
    </row>
    <row r="825" spans="1:22" x14ac:dyDescent="0.2">
      <c r="A825" s="23"/>
      <c r="B825" s="32"/>
      <c r="C825" s="32"/>
      <c r="D825" s="32"/>
      <c r="E825" s="32"/>
      <c r="I825" s="29"/>
      <c r="P825" s="26"/>
      <c r="R825" s="26"/>
      <c r="V825" s="31"/>
    </row>
    <row r="826" spans="1:22" x14ac:dyDescent="0.2">
      <c r="A826" s="23"/>
      <c r="B826" s="32"/>
      <c r="C826" s="32"/>
      <c r="D826" s="32"/>
      <c r="E826" s="32"/>
      <c r="I826" s="29"/>
      <c r="P826" s="26"/>
      <c r="R826" s="26"/>
      <c r="V826" s="31"/>
    </row>
    <row r="827" spans="1:22" x14ac:dyDescent="0.2">
      <c r="A827" s="23"/>
      <c r="B827" s="32"/>
      <c r="C827" s="32"/>
      <c r="D827" s="32"/>
      <c r="E827" s="32"/>
      <c r="I827" s="29"/>
      <c r="P827" s="26"/>
      <c r="R827" s="26"/>
      <c r="V827" s="31"/>
    </row>
    <row r="828" spans="1:22" x14ac:dyDescent="0.2">
      <c r="A828" s="23"/>
      <c r="B828" s="32"/>
      <c r="C828" s="32"/>
      <c r="D828" s="32"/>
      <c r="E828" s="32"/>
      <c r="I828" s="29"/>
      <c r="P828" s="26"/>
      <c r="R828" s="26"/>
      <c r="V828" s="31"/>
    </row>
    <row r="829" spans="1:22" x14ac:dyDescent="0.2">
      <c r="A829" s="23"/>
      <c r="B829" s="32"/>
      <c r="C829" s="32"/>
      <c r="D829" s="32"/>
      <c r="E829" s="32"/>
      <c r="I829" s="29"/>
      <c r="P829" s="26"/>
      <c r="R829" s="26"/>
      <c r="V829" s="31"/>
    </row>
    <row r="830" spans="1:22" x14ac:dyDescent="0.2">
      <c r="A830" s="23"/>
      <c r="B830" s="32"/>
      <c r="C830" s="32"/>
      <c r="D830" s="32"/>
      <c r="E830" s="32"/>
      <c r="I830" s="29"/>
      <c r="P830" s="26"/>
      <c r="R830" s="26"/>
      <c r="V830" s="31"/>
    </row>
    <row r="831" spans="1:22" x14ac:dyDescent="0.2">
      <c r="A831" s="23"/>
      <c r="B831" s="32"/>
      <c r="C831" s="32"/>
      <c r="D831" s="32"/>
      <c r="E831" s="32"/>
      <c r="I831" s="29"/>
      <c r="P831" s="26"/>
      <c r="R831" s="26"/>
      <c r="V831" s="31"/>
    </row>
    <row r="832" spans="1:22" x14ac:dyDescent="0.2">
      <c r="A832" s="23"/>
      <c r="B832" s="32"/>
      <c r="C832" s="32"/>
      <c r="D832" s="32"/>
      <c r="E832" s="32"/>
      <c r="I832" s="29"/>
      <c r="P832" s="26"/>
      <c r="R832" s="26"/>
      <c r="V832" s="31"/>
    </row>
    <row r="833" spans="1:22" x14ac:dyDescent="0.2">
      <c r="A833" s="23"/>
      <c r="B833" s="32"/>
      <c r="C833" s="32"/>
      <c r="D833" s="32"/>
      <c r="E833" s="32"/>
      <c r="I833" s="29"/>
      <c r="P833" s="26"/>
      <c r="R833" s="26"/>
      <c r="V833" s="31"/>
    </row>
    <row r="834" spans="1:22" x14ac:dyDescent="0.2">
      <c r="A834" s="23"/>
      <c r="B834" s="32"/>
      <c r="C834" s="32"/>
      <c r="D834" s="32"/>
      <c r="E834" s="32"/>
      <c r="I834" s="29"/>
      <c r="P834" s="26"/>
      <c r="R834" s="26"/>
      <c r="V834" s="31"/>
    </row>
    <row r="835" spans="1:22" x14ac:dyDescent="0.2">
      <c r="A835" s="23"/>
      <c r="B835" s="32"/>
      <c r="C835" s="32"/>
      <c r="D835" s="32"/>
      <c r="E835" s="32"/>
      <c r="I835" s="29"/>
      <c r="P835" s="26"/>
      <c r="R835" s="26"/>
      <c r="V835" s="31"/>
    </row>
    <row r="836" spans="1:22" x14ac:dyDescent="0.2">
      <c r="A836" s="23"/>
      <c r="B836" s="32"/>
      <c r="C836" s="32"/>
      <c r="D836" s="32"/>
      <c r="E836" s="32"/>
      <c r="I836" s="29"/>
      <c r="P836" s="26"/>
      <c r="R836" s="26"/>
      <c r="V836" s="31"/>
    </row>
    <row r="837" spans="1:22" x14ac:dyDescent="0.2">
      <c r="A837" s="23"/>
      <c r="B837" s="32"/>
      <c r="C837" s="32"/>
      <c r="D837" s="32"/>
      <c r="E837" s="32"/>
      <c r="I837" s="29"/>
      <c r="P837" s="26"/>
      <c r="R837" s="26"/>
      <c r="V837" s="31"/>
    </row>
    <row r="838" spans="1:22" x14ac:dyDescent="0.2">
      <c r="A838" s="23"/>
      <c r="B838" s="32"/>
      <c r="C838" s="32"/>
      <c r="D838" s="32"/>
      <c r="E838" s="32"/>
      <c r="I838" s="29"/>
      <c r="P838" s="26"/>
      <c r="R838" s="26"/>
      <c r="V838" s="31"/>
    </row>
    <row r="839" spans="1:22" x14ac:dyDescent="0.2">
      <c r="A839" s="23"/>
      <c r="B839" s="32"/>
      <c r="C839" s="32"/>
      <c r="D839" s="32"/>
      <c r="E839" s="32"/>
      <c r="I839" s="29"/>
      <c r="P839" s="26"/>
      <c r="R839" s="26"/>
      <c r="V839" s="31"/>
    </row>
    <row r="840" spans="1:22" x14ac:dyDescent="0.2">
      <c r="A840" s="23"/>
      <c r="B840" s="32"/>
      <c r="C840" s="32"/>
      <c r="D840" s="32"/>
      <c r="E840" s="32"/>
      <c r="I840" s="29"/>
      <c r="P840" s="26"/>
      <c r="R840" s="26"/>
      <c r="V840" s="31"/>
    </row>
    <row r="841" spans="1:22" x14ac:dyDescent="0.2">
      <c r="A841" s="23"/>
      <c r="B841" s="32"/>
      <c r="C841" s="32"/>
      <c r="D841" s="32"/>
      <c r="E841" s="32"/>
      <c r="I841" s="29"/>
      <c r="P841" s="26"/>
      <c r="R841" s="26"/>
      <c r="V841" s="31"/>
    </row>
    <row r="842" spans="1:22" x14ac:dyDescent="0.2">
      <c r="A842" s="23"/>
      <c r="B842" s="32"/>
      <c r="C842" s="32"/>
      <c r="D842" s="32"/>
      <c r="E842" s="32"/>
      <c r="I842" s="29"/>
      <c r="P842" s="26"/>
      <c r="R842" s="26"/>
      <c r="V842" s="31"/>
    </row>
    <row r="843" spans="1:22" x14ac:dyDescent="0.2">
      <c r="A843" s="23"/>
      <c r="B843" s="32"/>
      <c r="C843" s="32"/>
      <c r="D843" s="32"/>
      <c r="E843" s="32"/>
      <c r="I843" s="29"/>
      <c r="P843" s="26"/>
      <c r="R843" s="26"/>
      <c r="V843" s="31"/>
    </row>
    <row r="844" spans="1:22" x14ac:dyDescent="0.2">
      <c r="A844" s="23"/>
      <c r="B844" s="32"/>
      <c r="C844" s="32"/>
      <c r="D844" s="32"/>
      <c r="E844" s="32"/>
      <c r="I844" s="29"/>
      <c r="P844" s="26"/>
      <c r="R844" s="26"/>
      <c r="V844" s="31"/>
    </row>
    <row r="845" spans="1:22" x14ac:dyDescent="0.2">
      <c r="A845" s="23"/>
      <c r="B845" s="32"/>
      <c r="C845" s="32"/>
      <c r="D845" s="32"/>
      <c r="E845" s="32"/>
      <c r="I845" s="29"/>
      <c r="P845" s="26"/>
      <c r="R845" s="26"/>
      <c r="V845" s="31"/>
    </row>
    <row r="846" spans="1:22" x14ac:dyDescent="0.2">
      <c r="A846" s="23"/>
      <c r="B846" s="32"/>
      <c r="C846" s="32"/>
      <c r="D846" s="32"/>
      <c r="E846" s="32"/>
      <c r="I846" s="29"/>
      <c r="P846" s="26"/>
      <c r="R846" s="26"/>
      <c r="V846" s="31"/>
    </row>
    <row r="847" spans="1:22" x14ac:dyDescent="0.2">
      <c r="A847" s="23"/>
      <c r="B847" s="32"/>
      <c r="C847" s="32"/>
      <c r="D847" s="32"/>
      <c r="E847" s="32"/>
      <c r="I847" s="29"/>
      <c r="P847" s="26"/>
      <c r="R847" s="26"/>
      <c r="V847" s="31"/>
    </row>
    <row r="848" spans="1:22" x14ac:dyDescent="0.2">
      <c r="A848" s="23"/>
      <c r="B848" s="32"/>
      <c r="C848" s="32"/>
      <c r="D848" s="32"/>
      <c r="E848" s="32"/>
      <c r="I848" s="29"/>
      <c r="P848" s="26"/>
      <c r="R848" s="26"/>
      <c r="V848" s="31"/>
    </row>
    <row r="849" spans="1:22" x14ac:dyDescent="0.2">
      <c r="A849" s="23"/>
      <c r="B849" s="32"/>
      <c r="C849" s="32"/>
      <c r="D849" s="32"/>
      <c r="E849" s="32"/>
      <c r="I849" s="29"/>
      <c r="P849" s="26"/>
      <c r="R849" s="26"/>
      <c r="V849" s="31"/>
    </row>
    <row r="850" spans="1:22" x14ac:dyDescent="0.2">
      <c r="A850" s="23"/>
      <c r="B850" s="32"/>
      <c r="C850" s="32"/>
      <c r="D850" s="32"/>
      <c r="E850" s="32"/>
      <c r="I850" s="29"/>
      <c r="P850" s="26"/>
      <c r="R850" s="26"/>
      <c r="V850" s="31"/>
    </row>
    <row r="851" spans="1:22" x14ac:dyDescent="0.2">
      <c r="A851" s="23"/>
      <c r="B851" s="32"/>
      <c r="C851" s="32"/>
      <c r="D851" s="32"/>
      <c r="E851" s="32"/>
      <c r="I851" s="29"/>
      <c r="P851" s="26"/>
      <c r="R851" s="26"/>
      <c r="V851" s="31"/>
    </row>
    <row r="852" spans="1:22" x14ac:dyDescent="0.2">
      <c r="A852" s="23"/>
      <c r="B852" s="32"/>
      <c r="C852" s="32"/>
      <c r="D852" s="32"/>
      <c r="E852" s="32"/>
      <c r="I852" s="29"/>
      <c r="P852" s="26"/>
      <c r="R852" s="26"/>
      <c r="V852" s="31"/>
    </row>
    <row r="853" spans="1:22" x14ac:dyDescent="0.2">
      <c r="A853" s="23"/>
      <c r="B853" s="32"/>
      <c r="C853" s="32"/>
      <c r="D853" s="32"/>
      <c r="E853" s="32"/>
      <c r="I853" s="29"/>
      <c r="P853" s="26"/>
      <c r="R853" s="26"/>
      <c r="V853" s="31"/>
    </row>
    <row r="854" spans="1:22" x14ac:dyDescent="0.2">
      <c r="A854" s="23"/>
      <c r="B854" s="32"/>
      <c r="C854" s="32"/>
      <c r="D854" s="32"/>
      <c r="E854" s="32"/>
      <c r="I854" s="29"/>
      <c r="P854" s="26"/>
      <c r="R854" s="26"/>
      <c r="V854" s="31"/>
    </row>
    <row r="855" spans="1:22" x14ac:dyDescent="0.2">
      <c r="A855" s="23"/>
      <c r="B855" s="32"/>
      <c r="C855" s="32"/>
      <c r="D855" s="32"/>
      <c r="E855" s="32"/>
      <c r="I855" s="29"/>
      <c r="P855" s="26"/>
      <c r="R855" s="26"/>
      <c r="V855" s="31"/>
    </row>
    <row r="856" spans="1:22" x14ac:dyDescent="0.2">
      <c r="A856" s="23"/>
      <c r="B856" s="32"/>
      <c r="C856" s="32"/>
      <c r="D856" s="32"/>
      <c r="E856" s="32"/>
      <c r="I856" s="29"/>
      <c r="P856" s="26"/>
      <c r="R856" s="26"/>
      <c r="V856" s="31"/>
    </row>
    <row r="857" spans="1:22" x14ac:dyDescent="0.2">
      <c r="A857" s="23"/>
      <c r="B857" s="32"/>
      <c r="C857" s="32"/>
      <c r="D857" s="32"/>
      <c r="E857" s="32"/>
      <c r="I857" s="29"/>
      <c r="P857" s="26"/>
      <c r="R857" s="26"/>
      <c r="V857" s="31"/>
    </row>
    <row r="858" spans="1:22" x14ac:dyDescent="0.2">
      <c r="A858" s="23"/>
      <c r="B858" s="32"/>
      <c r="C858" s="32"/>
      <c r="D858" s="32"/>
      <c r="E858" s="32"/>
      <c r="I858" s="29"/>
      <c r="P858" s="26"/>
      <c r="R858" s="26"/>
      <c r="V858" s="31"/>
    </row>
    <row r="859" spans="1:22" x14ac:dyDescent="0.2">
      <c r="A859" s="23"/>
      <c r="B859" s="32"/>
      <c r="C859" s="32"/>
      <c r="D859" s="32"/>
      <c r="E859" s="32"/>
      <c r="I859" s="29"/>
      <c r="P859" s="26"/>
      <c r="R859" s="26"/>
      <c r="V859" s="31"/>
    </row>
    <row r="860" spans="1:22" x14ac:dyDescent="0.2">
      <c r="A860" s="23"/>
      <c r="B860" s="32"/>
      <c r="C860" s="32"/>
      <c r="D860" s="32"/>
      <c r="E860" s="32"/>
      <c r="I860" s="29"/>
      <c r="P860" s="26"/>
      <c r="R860" s="26"/>
      <c r="V860" s="31"/>
    </row>
    <row r="861" spans="1:22" x14ac:dyDescent="0.2">
      <c r="A861" s="23"/>
      <c r="B861" s="32"/>
      <c r="C861" s="32"/>
      <c r="D861" s="32"/>
      <c r="E861" s="32"/>
      <c r="I861" s="29"/>
      <c r="P861" s="26"/>
      <c r="R861" s="26"/>
      <c r="V861" s="31"/>
    </row>
    <row r="862" spans="1:22" x14ac:dyDescent="0.2">
      <c r="A862" s="23"/>
      <c r="B862" s="32"/>
      <c r="C862" s="32"/>
      <c r="D862" s="32"/>
      <c r="E862" s="32"/>
      <c r="I862" s="29"/>
      <c r="P862" s="26"/>
      <c r="R862" s="26"/>
      <c r="V862" s="31"/>
    </row>
    <row r="863" spans="1:22" x14ac:dyDescent="0.2">
      <c r="A863" s="23"/>
      <c r="B863" s="32"/>
      <c r="C863" s="32"/>
      <c r="D863" s="32"/>
      <c r="E863" s="32"/>
      <c r="I863" s="29"/>
      <c r="P863" s="26"/>
      <c r="R863" s="26"/>
      <c r="V863" s="31"/>
    </row>
    <row r="864" spans="1:22" x14ac:dyDescent="0.2">
      <c r="A864" s="23"/>
      <c r="B864" s="32"/>
      <c r="C864" s="32"/>
      <c r="D864" s="32"/>
      <c r="E864" s="32"/>
      <c r="I864" s="29"/>
      <c r="P864" s="26"/>
      <c r="R864" s="26"/>
      <c r="V864" s="31"/>
    </row>
    <row r="865" spans="1:22" x14ac:dyDescent="0.2">
      <c r="A865" s="23"/>
      <c r="B865" s="32"/>
      <c r="C865" s="32"/>
      <c r="D865" s="32"/>
      <c r="E865" s="32"/>
      <c r="I865" s="29"/>
      <c r="P865" s="26"/>
      <c r="R865" s="26"/>
      <c r="V865" s="31"/>
    </row>
    <row r="866" spans="1:22" x14ac:dyDescent="0.2">
      <c r="A866" s="23"/>
      <c r="B866" s="32"/>
      <c r="C866" s="32"/>
      <c r="D866" s="32"/>
      <c r="E866" s="32"/>
      <c r="I866" s="29"/>
      <c r="P866" s="26"/>
      <c r="R866" s="26"/>
      <c r="V866" s="31"/>
    </row>
    <row r="867" spans="1:22" x14ac:dyDescent="0.2">
      <c r="A867" s="23"/>
      <c r="B867" s="32"/>
      <c r="C867" s="32"/>
      <c r="D867" s="32"/>
      <c r="E867" s="32"/>
      <c r="I867" s="29"/>
      <c r="P867" s="26"/>
      <c r="R867" s="26"/>
      <c r="V867" s="31"/>
    </row>
    <row r="868" spans="1:22" x14ac:dyDescent="0.2">
      <c r="A868" s="23"/>
      <c r="B868" s="32"/>
      <c r="C868" s="32"/>
      <c r="D868" s="32"/>
      <c r="E868" s="32"/>
      <c r="I868" s="29"/>
      <c r="P868" s="26"/>
      <c r="R868" s="26"/>
      <c r="V868" s="31"/>
    </row>
    <row r="869" spans="1:22" x14ac:dyDescent="0.2">
      <c r="A869" s="23"/>
      <c r="B869" s="32"/>
      <c r="C869" s="32"/>
      <c r="D869" s="32"/>
      <c r="E869" s="32"/>
      <c r="I869" s="29"/>
      <c r="P869" s="26"/>
      <c r="R869" s="26"/>
      <c r="V869" s="31"/>
    </row>
    <row r="870" spans="1:22" x14ac:dyDescent="0.2">
      <c r="A870" s="23"/>
      <c r="B870" s="32"/>
      <c r="C870" s="32"/>
      <c r="D870" s="32"/>
      <c r="E870" s="32"/>
      <c r="I870" s="29"/>
      <c r="P870" s="26"/>
      <c r="R870" s="26"/>
      <c r="V870" s="31"/>
    </row>
    <row r="871" spans="1:22" x14ac:dyDescent="0.2">
      <c r="A871" s="23"/>
      <c r="B871" s="32"/>
      <c r="C871" s="32"/>
      <c r="D871" s="32"/>
      <c r="E871" s="32"/>
      <c r="I871" s="29"/>
      <c r="P871" s="26"/>
      <c r="R871" s="26"/>
      <c r="V871" s="31"/>
    </row>
    <row r="872" spans="1:22" x14ac:dyDescent="0.2">
      <c r="A872" s="23"/>
      <c r="B872" s="32"/>
      <c r="C872" s="32"/>
      <c r="D872" s="32"/>
      <c r="E872" s="32"/>
      <c r="I872" s="29"/>
      <c r="P872" s="26"/>
      <c r="R872" s="26"/>
      <c r="V872" s="31"/>
    </row>
    <row r="873" spans="1:22" x14ac:dyDescent="0.2">
      <c r="A873" s="23"/>
      <c r="B873" s="32"/>
      <c r="C873" s="32"/>
      <c r="D873" s="32"/>
      <c r="E873" s="32"/>
      <c r="I873" s="29"/>
      <c r="P873" s="26"/>
      <c r="R873" s="26"/>
      <c r="V873" s="31"/>
    </row>
    <row r="874" spans="1:22" x14ac:dyDescent="0.2">
      <c r="A874" s="23"/>
      <c r="B874" s="32"/>
      <c r="C874" s="32"/>
      <c r="D874" s="32"/>
      <c r="E874" s="32"/>
      <c r="I874" s="29"/>
      <c r="P874" s="26"/>
      <c r="R874" s="26"/>
      <c r="V874" s="31"/>
    </row>
    <row r="875" spans="1:22" x14ac:dyDescent="0.2">
      <c r="A875" s="23"/>
      <c r="B875" s="32"/>
      <c r="C875" s="32"/>
      <c r="D875" s="32"/>
      <c r="E875" s="32"/>
      <c r="I875" s="29"/>
      <c r="P875" s="26"/>
      <c r="R875" s="26"/>
      <c r="V875" s="31"/>
    </row>
    <row r="876" spans="1:22" x14ac:dyDescent="0.2">
      <c r="A876" s="23"/>
      <c r="B876" s="32"/>
      <c r="C876" s="32"/>
      <c r="D876" s="32"/>
      <c r="E876" s="32"/>
      <c r="I876" s="29"/>
      <c r="P876" s="26"/>
      <c r="R876" s="26"/>
      <c r="V876" s="31"/>
    </row>
    <row r="877" spans="1:22" x14ac:dyDescent="0.2">
      <c r="A877" s="23"/>
      <c r="B877" s="32"/>
      <c r="C877" s="32"/>
      <c r="D877" s="32"/>
      <c r="E877" s="32"/>
      <c r="I877" s="29"/>
      <c r="P877" s="26"/>
      <c r="R877" s="26"/>
      <c r="V877" s="31"/>
    </row>
    <row r="878" spans="1:22" x14ac:dyDescent="0.2">
      <c r="A878" s="23"/>
      <c r="B878" s="32"/>
      <c r="C878" s="32"/>
      <c r="D878" s="32"/>
      <c r="E878" s="32"/>
      <c r="I878" s="29"/>
      <c r="P878" s="26"/>
      <c r="R878" s="26"/>
      <c r="V878" s="31"/>
    </row>
    <row r="879" spans="1:22" x14ac:dyDescent="0.2">
      <c r="A879" s="23"/>
      <c r="B879" s="32"/>
      <c r="C879" s="32"/>
      <c r="D879" s="32"/>
      <c r="E879" s="32"/>
      <c r="I879" s="29"/>
      <c r="P879" s="26"/>
      <c r="R879" s="26"/>
      <c r="V879" s="31"/>
    </row>
    <row r="880" spans="1:22" x14ac:dyDescent="0.2">
      <c r="A880" s="23"/>
      <c r="B880" s="32"/>
      <c r="C880" s="32"/>
      <c r="D880" s="32"/>
      <c r="E880" s="32"/>
      <c r="I880" s="29"/>
      <c r="P880" s="26"/>
      <c r="R880" s="26"/>
      <c r="V880" s="31"/>
    </row>
    <row r="881" spans="1:22" x14ac:dyDescent="0.2">
      <c r="A881" s="23"/>
      <c r="B881" s="32"/>
      <c r="C881" s="32"/>
      <c r="D881" s="32"/>
      <c r="E881" s="32"/>
      <c r="I881" s="29"/>
      <c r="P881" s="26"/>
      <c r="R881" s="26"/>
      <c r="V881" s="31"/>
    </row>
    <row r="882" spans="1:22" x14ac:dyDescent="0.2">
      <c r="A882" s="23"/>
      <c r="B882" s="32"/>
      <c r="C882" s="32"/>
      <c r="D882" s="32"/>
      <c r="E882" s="32"/>
      <c r="I882" s="29"/>
      <c r="P882" s="26"/>
      <c r="R882" s="26"/>
      <c r="V882" s="31"/>
    </row>
    <row r="883" spans="1:22" x14ac:dyDescent="0.2">
      <c r="A883" s="23"/>
      <c r="B883" s="32"/>
      <c r="C883" s="32"/>
      <c r="D883" s="32"/>
      <c r="E883" s="32"/>
      <c r="I883" s="29"/>
      <c r="P883" s="26"/>
      <c r="R883" s="26"/>
      <c r="V883" s="31"/>
    </row>
    <row r="884" spans="1:22" x14ac:dyDescent="0.2">
      <c r="A884" s="23"/>
      <c r="B884" s="32"/>
      <c r="C884" s="32"/>
      <c r="D884" s="32"/>
      <c r="E884" s="32"/>
      <c r="I884" s="29"/>
      <c r="P884" s="26"/>
      <c r="R884" s="26"/>
      <c r="V884" s="31"/>
    </row>
    <row r="885" spans="1:22" x14ac:dyDescent="0.2">
      <c r="A885" s="23"/>
      <c r="B885" s="32"/>
      <c r="C885" s="32"/>
      <c r="D885" s="32"/>
      <c r="E885" s="32"/>
      <c r="I885" s="29"/>
      <c r="P885" s="26"/>
      <c r="R885" s="26"/>
      <c r="V885" s="31"/>
    </row>
    <row r="886" spans="1:22" x14ac:dyDescent="0.2">
      <c r="A886" s="23"/>
      <c r="B886" s="32"/>
      <c r="C886" s="32"/>
      <c r="D886" s="32"/>
      <c r="E886" s="32"/>
      <c r="I886" s="29"/>
      <c r="P886" s="26"/>
      <c r="R886" s="26"/>
      <c r="V886" s="31"/>
    </row>
    <row r="887" spans="1:22" x14ac:dyDescent="0.2">
      <c r="A887" s="23"/>
      <c r="B887" s="32"/>
      <c r="C887" s="32"/>
      <c r="D887" s="32"/>
      <c r="E887" s="32"/>
      <c r="I887" s="29"/>
      <c r="P887" s="26"/>
      <c r="R887" s="26"/>
      <c r="V887" s="31"/>
    </row>
    <row r="888" spans="1:22" x14ac:dyDescent="0.2">
      <c r="A888" s="23"/>
      <c r="B888" s="32"/>
      <c r="C888" s="32"/>
      <c r="D888" s="32"/>
      <c r="E888" s="32"/>
      <c r="I888" s="29"/>
      <c r="P888" s="26"/>
      <c r="R888" s="26"/>
      <c r="V888" s="31"/>
    </row>
    <row r="889" spans="1:22" x14ac:dyDescent="0.2">
      <c r="A889" s="23"/>
      <c r="B889" s="32"/>
      <c r="C889" s="32"/>
      <c r="D889" s="32"/>
      <c r="E889" s="32"/>
      <c r="I889" s="29"/>
      <c r="P889" s="26"/>
      <c r="R889" s="26"/>
      <c r="V889" s="31"/>
    </row>
    <row r="890" spans="1:22" x14ac:dyDescent="0.2">
      <c r="A890" s="23"/>
      <c r="B890" s="32"/>
      <c r="C890" s="32"/>
      <c r="D890" s="32"/>
      <c r="E890" s="32"/>
      <c r="I890" s="29"/>
      <c r="P890" s="26"/>
      <c r="R890" s="26"/>
      <c r="V890" s="31"/>
    </row>
    <row r="891" spans="1:22" x14ac:dyDescent="0.2">
      <c r="A891" s="23"/>
      <c r="B891" s="32"/>
      <c r="C891" s="32"/>
      <c r="D891" s="32"/>
      <c r="E891" s="32"/>
      <c r="I891" s="29"/>
      <c r="P891" s="26"/>
      <c r="R891" s="26"/>
      <c r="V891" s="31"/>
    </row>
    <row r="892" spans="1:22" x14ac:dyDescent="0.2">
      <c r="A892" s="23"/>
      <c r="B892" s="32"/>
      <c r="C892" s="32"/>
      <c r="D892" s="32"/>
      <c r="E892" s="32"/>
      <c r="I892" s="29"/>
      <c r="P892" s="26"/>
      <c r="R892" s="26"/>
      <c r="V892" s="31"/>
    </row>
    <row r="893" spans="1:22" x14ac:dyDescent="0.2">
      <c r="A893" s="23"/>
      <c r="B893" s="32"/>
      <c r="C893" s="32"/>
      <c r="D893" s="32"/>
      <c r="E893" s="32"/>
      <c r="I893" s="29"/>
      <c r="P893" s="26"/>
      <c r="R893" s="26"/>
      <c r="V893" s="31"/>
    </row>
    <row r="894" spans="1:22" x14ac:dyDescent="0.2">
      <c r="A894" s="23"/>
      <c r="B894" s="32"/>
      <c r="C894" s="32"/>
      <c r="D894" s="32"/>
      <c r="E894" s="32"/>
      <c r="I894" s="29"/>
      <c r="P894" s="26"/>
      <c r="R894" s="26"/>
      <c r="V894" s="31"/>
    </row>
    <row r="895" spans="1:22" x14ac:dyDescent="0.2">
      <c r="A895" s="23"/>
      <c r="B895" s="32"/>
      <c r="C895" s="32"/>
      <c r="D895" s="32"/>
      <c r="E895" s="32"/>
      <c r="I895" s="29"/>
      <c r="P895" s="26"/>
      <c r="R895" s="26"/>
      <c r="V895" s="31"/>
    </row>
    <row r="896" spans="1:22" x14ac:dyDescent="0.2">
      <c r="A896" s="23"/>
      <c r="B896" s="32"/>
      <c r="C896" s="32"/>
      <c r="D896" s="32"/>
      <c r="E896" s="32"/>
      <c r="I896" s="29"/>
      <c r="P896" s="26"/>
      <c r="R896" s="26"/>
      <c r="V896" s="31"/>
    </row>
    <row r="897" spans="1:22" x14ac:dyDescent="0.2">
      <c r="A897" s="23"/>
      <c r="B897" s="32"/>
      <c r="C897" s="32"/>
      <c r="D897" s="32"/>
      <c r="E897" s="32"/>
      <c r="I897" s="29"/>
      <c r="P897" s="26"/>
      <c r="R897" s="26"/>
      <c r="V897" s="31"/>
    </row>
    <row r="898" spans="1:22" x14ac:dyDescent="0.2">
      <c r="A898" s="23"/>
      <c r="B898" s="32"/>
      <c r="C898" s="32"/>
      <c r="D898" s="32"/>
      <c r="E898" s="32"/>
      <c r="I898" s="29"/>
      <c r="P898" s="26"/>
      <c r="R898" s="26"/>
      <c r="V898" s="31"/>
    </row>
    <row r="899" spans="1:22" x14ac:dyDescent="0.2">
      <c r="A899" s="23"/>
      <c r="B899" s="32"/>
      <c r="C899" s="32"/>
      <c r="D899" s="32"/>
      <c r="E899" s="32"/>
      <c r="I899" s="29"/>
      <c r="P899" s="26"/>
      <c r="R899" s="26"/>
      <c r="V899" s="31"/>
    </row>
    <row r="900" spans="1:22" x14ac:dyDescent="0.2">
      <c r="A900" s="23"/>
      <c r="B900" s="32"/>
      <c r="C900" s="32"/>
      <c r="D900" s="32"/>
      <c r="E900" s="32"/>
      <c r="I900" s="29"/>
      <c r="P900" s="26"/>
      <c r="R900" s="26"/>
      <c r="V900" s="31"/>
    </row>
    <row r="901" spans="1:22" x14ac:dyDescent="0.2">
      <c r="A901" s="23"/>
      <c r="B901" s="32"/>
      <c r="C901" s="32"/>
      <c r="D901" s="32"/>
      <c r="E901" s="32"/>
      <c r="I901" s="29"/>
      <c r="P901" s="26"/>
      <c r="R901" s="26"/>
      <c r="V901" s="31"/>
    </row>
    <row r="902" spans="1:22" x14ac:dyDescent="0.2">
      <c r="A902" s="23"/>
      <c r="B902" s="32"/>
      <c r="C902" s="32"/>
      <c r="D902" s="32"/>
      <c r="E902" s="32"/>
      <c r="I902" s="29"/>
      <c r="P902" s="26"/>
      <c r="R902" s="26"/>
      <c r="V902" s="31"/>
    </row>
    <row r="903" spans="1:22" x14ac:dyDescent="0.2">
      <c r="A903" s="23"/>
      <c r="B903" s="32"/>
      <c r="C903" s="32"/>
      <c r="D903" s="32"/>
      <c r="E903" s="32"/>
      <c r="I903" s="29"/>
      <c r="P903" s="26"/>
      <c r="R903" s="26"/>
      <c r="V903" s="31"/>
    </row>
    <row r="904" spans="1:22" x14ac:dyDescent="0.2">
      <c r="A904" s="23"/>
      <c r="B904" s="32"/>
      <c r="C904" s="32"/>
      <c r="D904" s="32"/>
      <c r="E904" s="32"/>
      <c r="I904" s="29"/>
      <c r="P904" s="26"/>
      <c r="R904" s="26"/>
      <c r="V904" s="31"/>
    </row>
    <row r="905" spans="1:22" x14ac:dyDescent="0.2">
      <c r="A905" s="23"/>
      <c r="B905" s="32"/>
      <c r="C905" s="32"/>
      <c r="D905" s="32"/>
      <c r="E905" s="32"/>
      <c r="I905" s="29"/>
      <c r="P905" s="26"/>
      <c r="R905" s="26"/>
      <c r="V905" s="31"/>
    </row>
    <row r="906" spans="1:22" x14ac:dyDescent="0.2">
      <c r="A906" s="23"/>
      <c r="B906" s="32"/>
      <c r="C906" s="32"/>
      <c r="D906" s="32"/>
      <c r="E906" s="32"/>
      <c r="I906" s="29"/>
      <c r="P906" s="26"/>
      <c r="R906" s="26"/>
      <c r="V906" s="31"/>
    </row>
    <row r="907" spans="1:22" x14ac:dyDescent="0.2">
      <c r="A907" s="23"/>
      <c r="B907" s="32"/>
      <c r="C907" s="32"/>
      <c r="D907" s="32"/>
      <c r="E907" s="32"/>
      <c r="I907" s="29"/>
      <c r="P907" s="26"/>
      <c r="R907" s="26"/>
      <c r="V907" s="31"/>
    </row>
    <row r="908" spans="1:22" x14ac:dyDescent="0.2">
      <c r="A908" s="23"/>
      <c r="B908" s="32"/>
      <c r="C908" s="32"/>
      <c r="D908" s="32"/>
      <c r="E908" s="32"/>
      <c r="I908" s="29"/>
      <c r="P908" s="26"/>
      <c r="R908" s="26"/>
      <c r="V908" s="31"/>
    </row>
    <row r="909" spans="1:22" x14ac:dyDescent="0.2">
      <c r="A909" s="23"/>
      <c r="B909" s="32"/>
      <c r="C909" s="32"/>
      <c r="D909" s="32"/>
      <c r="E909" s="32"/>
      <c r="I909" s="29"/>
      <c r="P909" s="26"/>
      <c r="R909" s="26"/>
      <c r="V909" s="31"/>
    </row>
    <row r="910" spans="1:22" x14ac:dyDescent="0.2">
      <c r="A910" s="23"/>
      <c r="B910" s="32"/>
      <c r="C910" s="32"/>
      <c r="D910" s="32"/>
      <c r="E910" s="32"/>
      <c r="I910" s="29"/>
      <c r="P910" s="26"/>
      <c r="R910" s="26"/>
      <c r="V910" s="31"/>
    </row>
    <row r="911" spans="1:22" x14ac:dyDescent="0.2">
      <c r="A911" s="23"/>
      <c r="B911" s="32"/>
      <c r="C911" s="32"/>
      <c r="D911" s="32"/>
      <c r="E911" s="32"/>
      <c r="I911" s="29"/>
      <c r="P911" s="26"/>
      <c r="R911" s="26"/>
      <c r="V911" s="31"/>
    </row>
    <row r="912" spans="1:22" x14ac:dyDescent="0.2">
      <c r="A912" s="23"/>
      <c r="B912" s="32"/>
      <c r="C912" s="32"/>
      <c r="D912" s="32"/>
      <c r="E912" s="32"/>
      <c r="I912" s="29"/>
      <c r="P912" s="26"/>
      <c r="R912" s="26"/>
      <c r="V912" s="31"/>
    </row>
    <row r="913" spans="1:22" x14ac:dyDescent="0.2">
      <c r="A913" s="23"/>
      <c r="B913" s="32"/>
      <c r="C913" s="32"/>
      <c r="D913" s="32"/>
      <c r="E913" s="32"/>
      <c r="I913" s="29"/>
      <c r="P913" s="26"/>
      <c r="R913" s="26"/>
      <c r="V913" s="31"/>
    </row>
    <row r="914" spans="1:22" x14ac:dyDescent="0.2">
      <c r="A914" s="23"/>
      <c r="B914" s="32"/>
      <c r="C914" s="32"/>
      <c r="D914" s="32"/>
      <c r="E914" s="32"/>
      <c r="I914" s="29"/>
      <c r="P914" s="26"/>
      <c r="R914" s="26"/>
      <c r="V914" s="31"/>
    </row>
    <row r="915" spans="1:22" x14ac:dyDescent="0.2">
      <c r="A915" s="23"/>
      <c r="B915" s="32"/>
      <c r="C915" s="32"/>
      <c r="D915" s="32"/>
      <c r="E915" s="32"/>
      <c r="I915" s="29"/>
      <c r="P915" s="26"/>
      <c r="R915" s="26"/>
      <c r="V915" s="31"/>
    </row>
    <row r="916" spans="1:22" x14ac:dyDescent="0.2">
      <c r="A916" s="23"/>
      <c r="B916" s="32"/>
      <c r="C916" s="32"/>
      <c r="D916" s="32"/>
      <c r="E916" s="32"/>
      <c r="I916" s="29"/>
      <c r="P916" s="26"/>
      <c r="R916" s="26"/>
      <c r="V916" s="31"/>
    </row>
    <row r="917" spans="1:22" x14ac:dyDescent="0.2">
      <c r="A917" s="23"/>
      <c r="B917" s="32"/>
      <c r="C917" s="32"/>
      <c r="D917" s="32"/>
      <c r="E917" s="32"/>
      <c r="I917" s="29"/>
      <c r="P917" s="26"/>
      <c r="R917" s="26"/>
      <c r="V917" s="31"/>
    </row>
    <row r="918" spans="1:22" x14ac:dyDescent="0.2">
      <c r="A918" s="23"/>
      <c r="B918" s="32"/>
      <c r="C918" s="32"/>
      <c r="D918" s="32"/>
      <c r="E918" s="32"/>
      <c r="I918" s="29"/>
      <c r="P918" s="26"/>
      <c r="R918" s="26"/>
      <c r="V918" s="31"/>
    </row>
    <row r="919" spans="1:22" x14ac:dyDescent="0.2">
      <c r="A919" s="23"/>
      <c r="B919" s="32"/>
      <c r="C919" s="32"/>
      <c r="D919" s="32"/>
      <c r="E919" s="32"/>
      <c r="I919" s="29"/>
      <c r="P919" s="26"/>
      <c r="R919" s="26"/>
      <c r="V919" s="31"/>
    </row>
    <row r="920" spans="1:22" x14ac:dyDescent="0.2">
      <c r="A920" s="23"/>
      <c r="B920" s="32"/>
      <c r="C920" s="32"/>
      <c r="D920" s="32"/>
      <c r="E920" s="32"/>
      <c r="I920" s="29"/>
      <c r="P920" s="26"/>
      <c r="R920" s="26"/>
      <c r="V920" s="31"/>
    </row>
    <row r="921" spans="1:22" x14ac:dyDescent="0.2">
      <c r="A921" s="23"/>
      <c r="B921" s="32"/>
      <c r="C921" s="32"/>
      <c r="D921" s="32"/>
      <c r="E921" s="32"/>
      <c r="I921" s="29"/>
      <c r="P921" s="26"/>
      <c r="R921" s="26"/>
      <c r="V921" s="31"/>
    </row>
    <row r="922" spans="1:22" x14ac:dyDescent="0.2">
      <c r="A922" s="23"/>
      <c r="B922" s="32"/>
      <c r="C922" s="32"/>
      <c r="D922" s="32"/>
      <c r="E922" s="32"/>
      <c r="I922" s="29"/>
      <c r="P922" s="26"/>
      <c r="R922" s="26"/>
      <c r="V922" s="31"/>
    </row>
    <row r="923" spans="1:22" x14ac:dyDescent="0.2">
      <c r="A923" s="23"/>
      <c r="B923" s="32"/>
      <c r="C923" s="32"/>
      <c r="D923" s="32"/>
      <c r="E923" s="32"/>
      <c r="I923" s="29"/>
      <c r="P923" s="26"/>
      <c r="R923" s="26"/>
      <c r="V923" s="31"/>
    </row>
    <row r="924" spans="1:22" x14ac:dyDescent="0.2">
      <c r="A924" s="23"/>
      <c r="B924" s="32"/>
      <c r="C924" s="32"/>
      <c r="D924" s="32"/>
      <c r="E924" s="32"/>
      <c r="I924" s="29"/>
      <c r="P924" s="26"/>
      <c r="R924" s="26"/>
      <c r="V924" s="31"/>
    </row>
    <row r="925" spans="1:22" x14ac:dyDescent="0.2">
      <c r="A925" s="23"/>
      <c r="B925" s="32"/>
      <c r="C925" s="32"/>
      <c r="D925" s="32"/>
      <c r="E925" s="32"/>
      <c r="I925" s="29"/>
      <c r="P925" s="26"/>
      <c r="R925" s="26"/>
      <c r="V925" s="31"/>
    </row>
    <row r="926" spans="1:22" x14ac:dyDescent="0.2">
      <c r="A926" s="23"/>
      <c r="B926" s="32"/>
      <c r="C926" s="32"/>
      <c r="D926" s="32"/>
      <c r="E926" s="32"/>
      <c r="I926" s="29"/>
      <c r="P926" s="26"/>
      <c r="R926" s="26"/>
      <c r="V926" s="31"/>
    </row>
    <row r="927" spans="1:22" x14ac:dyDescent="0.2">
      <c r="A927" s="23"/>
      <c r="B927" s="32"/>
      <c r="C927" s="32"/>
      <c r="D927" s="32"/>
      <c r="E927" s="32"/>
      <c r="I927" s="29"/>
      <c r="P927" s="26"/>
      <c r="R927" s="26"/>
      <c r="V927" s="31"/>
    </row>
    <row r="928" spans="1:22" x14ac:dyDescent="0.2">
      <c r="A928" s="23"/>
      <c r="B928" s="32"/>
      <c r="C928" s="32"/>
      <c r="D928" s="32"/>
      <c r="E928" s="32"/>
      <c r="I928" s="29"/>
      <c r="P928" s="26"/>
      <c r="R928" s="26"/>
      <c r="V928" s="31"/>
    </row>
    <row r="929" spans="1:22" x14ac:dyDescent="0.2">
      <c r="A929" s="23"/>
      <c r="B929" s="32"/>
      <c r="C929" s="32"/>
      <c r="D929" s="32"/>
      <c r="E929" s="32"/>
      <c r="I929" s="29"/>
      <c r="P929" s="26"/>
      <c r="R929" s="26"/>
      <c r="V929" s="31"/>
    </row>
    <row r="930" spans="1:22" x14ac:dyDescent="0.2">
      <c r="A930" s="23"/>
      <c r="B930" s="32"/>
      <c r="C930" s="32"/>
      <c r="D930" s="32"/>
      <c r="E930" s="32"/>
      <c r="I930" s="29"/>
      <c r="P930" s="26"/>
      <c r="R930" s="26"/>
      <c r="V930" s="31"/>
    </row>
    <row r="931" spans="1:22" x14ac:dyDescent="0.2">
      <c r="A931" s="23"/>
      <c r="B931" s="32"/>
      <c r="C931" s="32"/>
      <c r="D931" s="32"/>
      <c r="E931" s="32"/>
      <c r="I931" s="29"/>
      <c r="P931" s="26"/>
      <c r="R931" s="26"/>
      <c r="V931" s="31"/>
    </row>
    <row r="932" spans="1:22" x14ac:dyDescent="0.2">
      <c r="A932" s="23"/>
      <c r="B932" s="32"/>
      <c r="C932" s="32"/>
      <c r="D932" s="32"/>
      <c r="E932" s="32"/>
      <c r="I932" s="29"/>
      <c r="P932" s="26"/>
      <c r="R932" s="26"/>
      <c r="V932" s="31"/>
    </row>
    <row r="933" spans="1:22" x14ac:dyDescent="0.2">
      <c r="A933" s="23"/>
      <c r="B933" s="32"/>
      <c r="C933" s="32"/>
      <c r="D933" s="32"/>
      <c r="E933" s="32"/>
      <c r="I933" s="29"/>
      <c r="P933" s="26"/>
      <c r="R933" s="26"/>
      <c r="V933" s="31"/>
    </row>
    <row r="934" spans="1:22" x14ac:dyDescent="0.2">
      <c r="A934" s="23"/>
      <c r="B934" s="32"/>
      <c r="C934" s="32"/>
      <c r="D934" s="32"/>
      <c r="E934" s="32"/>
      <c r="I934" s="29"/>
      <c r="P934" s="26"/>
      <c r="R934" s="26"/>
      <c r="V934" s="31"/>
    </row>
    <row r="935" spans="1:22" x14ac:dyDescent="0.2">
      <c r="A935" s="23"/>
      <c r="B935" s="32"/>
      <c r="C935" s="32"/>
      <c r="D935" s="32"/>
      <c r="E935" s="32"/>
      <c r="I935" s="29"/>
      <c r="P935" s="26"/>
      <c r="R935" s="26"/>
      <c r="V935" s="31"/>
    </row>
    <row r="936" spans="1:22" x14ac:dyDescent="0.2">
      <c r="A936" s="23"/>
      <c r="B936" s="32"/>
      <c r="C936" s="32"/>
      <c r="D936" s="32"/>
      <c r="E936" s="32"/>
      <c r="I936" s="29"/>
      <c r="P936" s="26"/>
      <c r="R936" s="26"/>
      <c r="V936" s="31"/>
    </row>
    <row r="937" spans="1:22" x14ac:dyDescent="0.2">
      <c r="A937" s="23"/>
      <c r="B937" s="32"/>
      <c r="C937" s="32"/>
      <c r="D937" s="32"/>
      <c r="E937" s="32"/>
      <c r="I937" s="29"/>
      <c r="P937" s="26"/>
      <c r="R937" s="26"/>
      <c r="V937" s="31"/>
    </row>
    <row r="938" spans="1:22" x14ac:dyDescent="0.2">
      <c r="A938" s="23"/>
      <c r="B938" s="32"/>
      <c r="C938" s="32"/>
      <c r="D938" s="32"/>
      <c r="E938" s="32"/>
      <c r="I938" s="29"/>
      <c r="P938" s="26"/>
      <c r="R938" s="26"/>
      <c r="V938" s="31"/>
    </row>
    <row r="939" spans="1:22" x14ac:dyDescent="0.2">
      <c r="A939" s="23"/>
      <c r="B939" s="32"/>
      <c r="C939" s="32"/>
      <c r="D939" s="32"/>
      <c r="E939" s="32"/>
      <c r="I939" s="29"/>
      <c r="P939" s="26"/>
      <c r="R939" s="26"/>
      <c r="V939" s="31"/>
    </row>
    <row r="940" spans="1:22" x14ac:dyDescent="0.2">
      <c r="A940" s="23"/>
      <c r="B940" s="32"/>
      <c r="C940" s="32"/>
      <c r="D940" s="32"/>
      <c r="E940" s="32"/>
      <c r="I940" s="29"/>
      <c r="P940" s="26"/>
      <c r="R940" s="26"/>
      <c r="V940" s="31"/>
    </row>
    <row r="941" spans="1:22" x14ac:dyDescent="0.2">
      <c r="A941" s="23"/>
      <c r="B941" s="32"/>
      <c r="C941" s="32"/>
      <c r="D941" s="32"/>
      <c r="E941" s="32"/>
      <c r="I941" s="29"/>
      <c r="P941" s="26"/>
      <c r="R941" s="26"/>
      <c r="V941" s="31"/>
    </row>
    <row r="942" spans="1:22" x14ac:dyDescent="0.2">
      <c r="A942" s="23"/>
      <c r="B942" s="32"/>
      <c r="C942" s="32"/>
      <c r="D942" s="32"/>
      <c r="E942" s="32"/>
      <c r="I942" s="29"/>
      <c r="P942" s="26"/>
      <c r="R942" s="26"/>
      <c r="V942" s="31"/>
    </row>
    <row r="943" spans="1:22" x14ac:dyDescent="0.2">
      <c r="A943" s="23"/>
      <c r="B943" s="32"/>
      <c r="C943" s="32"/>
      <c r="D943" s="32"/>
      <c r="E943" s="32"/>
      <c r="I943" s="29"/>
      <c r="P943" s="26"/>
      <c r="R943" s="26"/>
      <c r="V943" s="31"/>
    </row>
    <row r="944" spans="1:22" x14ac:dyDescent="0.2">
      <c r="A944" s="23"/>
      <c r="B944" s="32"/>
      <c r="C944" s="32"/>
      <c r="D944" s="32"/>
      <c r="E944" s="32"/>
      <c r="I944" s="29"/>
      <c r="P944" s="26"/>
      <c r="R944" s="26"/>
      <c r="V944" s="31"/>
    </row>
    <row r="945" spans="1:22" x14ac:dyDescent="0.2">
      <c r="A945" s="23"/>
      <c r="B945" s="32"/>
      <c r="C945" s="32"/>
      <c r="D945" s="32"/>
      <c r="E945" s="32"/>
      <c r="I945" s="29"/>
      <c r="P945" s="26"/>
      <c r="R945" s="26"/>
      <c r="V945" s="31"/>
    </row>
    <row r="946" spans="1:22" x14ac:dyDescent="0.2">
      <c r="A946" s="23"/>
      <c r="B946" s="32"/>
      <c r="C946" s="32"/>
      <c r="D946" s="32"/>
      <c r="E946" s="32"/>
      <c r="I946" s="29"/>
      <c r="P946" s="26"/>
      <c r="R946" s="26"/>
      <c r="V946" s="31"/>
    </row>
    <row r="947" spans="1:22" x14ac:dyDescent="0.2">
      <c r="A947" s="23"/>
      <c r="B947" s="32"/>
      <c r="C947" s="32"/>
      <c r="D947" s="32"/>
      <c r="E947" s="32"/>
      <c r="I947" s="29"/>
      <c r="P947" s="26"/>
      <c r="R947" s="26"/>
      <c r="V947" s="31"/>
    </row>
    <row r="948" spans="1:22" x14ac:dyDescent="0.2">
      <c r="A948" s="23"/>
      <c r="B948" s="32"/>
      <c r="C948" s="32"/>
      <c r="D948" s="32"/>
      <c r="E948" s="32"/>
      <c r="I948" s="29"/>
      <c r="P948" s="26"/>
      <c r="R948" s="26"/>
      <c r="V948" s="31"/>
    </row>
    <row r="949" spans="1:22" x14ac:dyDescent="0.2">
      <c r="A949" s="23"/>
      <c r="B949" s="32"/>
      <c r="C949" s="32"/>
      <c r="D949" s="32"/>
      <c r="E949" s="32"/>
      <c r="I949" s="29"/>
      <c r="P949" s="26"/>
      <c r="R949" s="26"/>
      <c r="V949" s="31"/>
    </row>
    <row r="950" spans="1:22" x14ac:dyDescent="0.2">
      <c r="A950" s="23"/>
      <c r="B950" s="32"/>
      <c r="C950" s="32"/>
      <c r="D950" s="32"/>
      <c r="E950" s="32"/>
      <c r="I950" s="29"/>
      <c r="P950" s="26"/>
      <c r="R950" s="26"/>
      <c r="V950" s="31"/>
    </row>
    <row r="951" spans="1:22" x14ac:dyDescent="0.2">
      <c r="A951" s="23"/>
      <c r="B951" s="32"/>
      <c r="C951" s="32"/>
      <c r="D951" s="32"/>
      <c r="E951" s="32"/>
      <c r="I951" s="29"/>
      <c r="P951" s="26"/>
      <c r="R951" s="26"/>
      <c r="V951" s="31"/>
    </row>
    <row r="952" spans="1:22" x14ac:dyDescent="0.2">
      <c r="A952" s="23"/>
      <c r="B952" s="32"/>
      <c r="C952" s="32"/>
      <c r="D952" s="32"/>
      <c r="E952" s="32"/>
      <c r="I952" s="29"/>
      <c r="P952" s="26"/>
      <c r="R952" s="26"/>
      <c r="V952" s="31"/>
    </row>
    <row r="953" spans="1:22" x14ac:dyDescent="0.2">
      <c r="A953" s="23"/>
      <c r="B953" s="32"/>
      <c r="C953" s="32"/>
      <c r="D953" s="32"/>
      <c r="E953" s="32"/>
      <c r="I953" s="29"/>
      <c r="P953" s="26"/>
      <c r="R953" s="26"/>
      <c r="V953" s="31"/>
    </row>
    <row r="954" spans="1:22" x14ac:dyDescent="0.2">
      <c r="A954" s="23"/>
      <c r="B954" s="32"/>
      <c r="C954" s="32"/>
      <c r="D954" s="32"/>
      <c r="E954" s="32"/>
      <c r="I954" s="29"/>
      <c r="P954" s="26"/>
      <c r="R954" s="26"/>
      <c r="V954" s="31"/>
    </row>
    <row r="955" spans="1:22" x14ac:dyDescent="0.2">
      <c r="A955" s="23"/>
      <c r="B955" s="32"/>
      <c r="C955" s="32"/>
      <c r="D955" s="32"/>
      <c r="E955" s="32"/>
      <c r="I955" s="29"/>
      <c r="P955" s="26"/>
      <c r="R955" s="26"/>
      <c r="V955" s="31"/>
    </row>
    <row r="956" spans="1:22" x14ac:dyDescent="0.2">
      <c r="A956" s="23"/>
      <c r="B956" s="32"/>
      <c r="C956" s="32"/>
      <c r="D956" s="32"/>
      <c r="E956" s="32"/>
      <c r="I956" s="29"/>
      <c r="P956" s="26"/>
      <c r="R956" s="26"/>
      <c r="V956" s="31"/>
    </row>
    <row r="957" spans="1:22" x14ac:dyDescent="0.2">
      <c r="A957" s="23"/>
      <c r="B957" s="32"/>
      <c r="C957" s="32"/>
      <c r="D957" s="32"/>
      <c r="E957" s="32"/>
      <c r="I957" s="29"/>
      <c r="P957" s="26"/>
      <c r="R957" s="26"/>
      <c r="V957" s="31"/>
    </row>
    <row r="958" spans="1:22" x14ac:dyDescent="0.2">
      <c r="A958" s="23"/>
      <c r="B958" s="32"/>
      <c r="C958" s="32"/>
      <c r="D958" s="32"/>
      <c r="E958" s="32"/>
      <c r="I958" s="29"/>
      <c r="P958" s="26"/>
      <c r="R958" s="26"/>
      <c r="V958" s="31"/>
    </row>
    <row r="959" spans="1:22" x14ac:dyDescent="0.2">
      <c r="A959" s="23"/>
      <c r="B959" s="32"/>
      <c r="C959" s="32"/>
      <c r="D959" s="32"/>
      <c r="E959" s="32"/>
      <c r="I959" s="29"/>
      <c r="P959" s="26"/>
      <c r="R959" s="26"/>
      <c r="V959" s="31"/>
    </row>
    <row r="960" spans="1:22" x14ac:dyDescent="0.2">
      <c r="A960" s="23"/>
      <c r="B960" s="32"/>
      <c r="C960" s="32"/>
      <c r="D960" s="32"/>
      <c r="E960" s="32"/>
      <c r="I960" s="29"/>
      <c r="P960" s="26"/>
      <c r="R960" s="26"/>
      <c r="V960" s="31"/>
    </row>
    <row r="961" spans="1:23" x14ac:dyDescent="0.2">
      <c r="A961" s="23"/>
      <c r="B961" s="32"/>
      <c r="C961" s="32"/>
      <c r="D961" s="32"/>
      <c r="E961" s="32"/>
      <c r="I961" s="29"/>
      <c r="P961" s="26"/>
      <c r="R961" s="26"/>
      <c r="V961" s="31"/>
    </row>
    <row r="962" spans="1:23" x14ac:dyDescent="0.2">
      <c r="A962" s="23"/>
      <c r="B962" s="32"/>
      <c r="C962" s="32"/>
      <c r="D962" s="32"/>
      <c r="E962" s="32"/>
      <c r="I962" s="29"/>
      <c r="P962" s="26"/>
      <c r="R962" s="26"/>
      <c r="V962" s="31"/>
      <c r="W962" s="30"/>
    </row>
    <row r="963" spans="1:23" x14ac:dyDescent="0.2">
      <c r="A963" s="23"/>
      <c r="B963" s="32"/>
      <c r="C963" s="32"/>
      <c r="D963" s="32"/>
      <c r="E963" s="32"/>
      <c r="I963" s="29"/>
      <c r="P963" s="26"/>
      <c r="R963" s="26"/>
      <c r="V963" s="31"/>
      <c r="W963" s="30"/>
    </row>
    <row r="964" spans="1:23" x14ac:dyDescent="0.2">
      <c r="A964" s="23"/>
      <c r="B964" s="32"/>
      <c r="C964" s="32"/>
      <c r="D964" s="32"/>
      <c r="E964" s="32"/>
      <c r="I964" s="29"/>
      <c r="P964" s="26"/>
      <c r="R964" s="26"/>
      <c r="V964" s="31"/>
      <c r="W964" s="30"/>
    </row>
    <row r="965" spans="1:23" x14ac:dyDescent="0.2">
      <c r="A965" s="23"/>
      <c r="B965" s="32"/>
      <c r="C965" s="32"/>
      <c r="D965" s="32"/>
      <c r="E965" s="32"/>
      <c r="I965" s="29"/>
      <c r="P965" s="26"/>
      <c r="R965" s="26"/>
      <c r="V965" s="31"/>
      <c r="W965" s="30"/>
    </row>
    <row r="966" spans="1:23" x14ac:dyDescent="0.2">
      <c r="A966" s="23"/>
      <c r="B966" s="32"/>
      <c r="C966" s="32"/>
      <c r="D966" s="32"/>
      <c r="E966" s="32"/>
      <c r="I966" s="29"/>
      <c r="P966" s="26"/>
      <c r="R966" s="26"/>
      <c r="V966" s="31"/>
    </row>
    <row r="967" spans="1:23" x14ac:dyDescent="0.2">
      <c r="A967" s="23"/>
      <c r="B967" s="32"/>
      <c r="C967" s="32"/>
      <c r="D967" s="32"/>
      <c r="E967" s="32"/>
      <c r="I967" s="29"/>
      <c r="P967" s="26"/>
      <c r="R967" s="26"/>
      <c r="V967" s="31"/>
    </row>
    <row r="968" spans="1:23" x14ac:dyDescent="0.2">
      <c r="A968" s="23"/>
      <c r="B968" s="32"/>
      <c r="C968" s="32"/>
      <c r="D968" s="32"/>
      <c r="E968" s="32"/>
      <c r="I968" s="29"/>
      <c r="P968" s="26"/>
      <c r="R968" s="26"/>
      <c r="V968" s="31"/>
    </row>
    <row r="969" spans="1:23" x14ac:dyDescent="0.2">
      <c r="A969" s="23"/>
      <c r="B969" s="32"/>
      <c r="C969" s="32"/>
      <c r="D969" s="32"/>
      <c r="E969" s="32"/>
      <c r="I969" s="29"/>
      <c r="P969" s="26"/>
      <c r="R969" s="26"/>
      <c r="V969" s="31"/>
    </row>
    <row r="970" spans="1:23" x14ac:dyDescent="0.2">
      <c r="A970" s="23"/>
      <c r="B970" s="32"/>
      <c r="C970" s="32"/>
      <c r="D970" s="32"/>
      <c r="E970" s="32"/>
      <c r="I970" s="29"/>
      <c r="P970" s="26"/>
      <c r="R970" s="26"/>
      <c r="V970" s="31"/>
    </row>
    <row r="971" spans="1:23" x14ac:dyDescent="0.2">
      <c r="A971" s="23"/>
      <c r="B971" s="32"/>
      <c r="C971" s="32"/>
      <c r="D971" s="32"/>
      <c r="E971" s="32"/>
      <c r="I971" s="29"/>
      <c r="P971" s="26"/>
      <c r="R971" s="26"/>
      <c r="V971" s="31"/>
    </row>
    <row r="972" spans="1:23" x14ac:dyDescent="0.2">
      <c r="A972" s="23"/>
      <c r="B972" s="32"/>
      <c r="C972" s="32"/>
      <c r="D972" s="32"/>
      <c r="E972" s="32"/>
      <c r="I972" s="29"/>
      <c r="P972" s="26"/>
      <c r="R972" s="26"/>
      <c r="V972" s="31"/>
    </row>
    <row r="973" spans="1:23" x14ac:dyDescent="0.2">
      <c r="A973" s="23"/>
      <c r="B973" s="32"/>
      <c r="C973" s="32"/>
      <c r="D973" s="32"/>
      <c r="E973" s="32"/>
      <c r="I973" s="29"/>
      <c r="P973" s="26"/>
      <c r="R973" s="26"/>
      <c r="V973" s="31"/>
    </row>
    <row r="974" spans="1:23" x14ac:dyDescent="0.2">
      <c r="A974" s="23"/>
      <c r="B974" s="32"/>
      <c r="C974" s="32"/>
      <c r="D974" s="32"/>
      <c r="E974" s="32"/>
      <c r="I974" s="29"/>
      <c r="P974" s="26"/>
      <c r="R974" s="26"/>
      <c r="V974" s="31"/>
    </row>
    <row r="975" spans="1:23" x14ac:dyDescent="0.2">
      <c r="A975" s="23"/>
      <c r="B975" s="32"/>
      <c r="C975" s="32"/>
      <c r="D975" s="32"/>
      <c r="E975" s="32"/>
      <c r="I975" s="29"/>
      <c r="P975" s="26"/>
      <c r="R975" s="26"/>
      <c r="V975" s="31"/>
    </row>
    <row r="976" spans="1:23" x14ac:dyDescent="0.2">
      <c r="A976" s="23"/>
      <c r="B976" s="32"/>
      <c r="C976" s="32"/>
      <c r="D976" s="32"/>
      <c r="E976" s="32"/>
      <c r="I976" s="29"/>
      <c r="P976" s="26"/>
      <c r="R976" s="26"/>
      <c r="V976" s="31"/>
    </row>
    <row r="977" spans="1:22" x14ac:dyDescent="0.2">
      <c r="A977" s="23"/>
      <c r="B977" s="32"/>
      <c r="C977" s="32"/>
      <c r="D977" s="32"/>
      <c r="E977" s="32"/>
      <c r="I977" s="29"/>
      <c r="P977" s="26"/>
      <c r="R977" s="26"/>
      <c r="V977" s="31"/>
    </row>
    <row r="978" spans="1:22" x14ac:dyDescent="0.2">
      <c r="A978" s="23"/>
      <c r="B978" s="32"/>
      <c r="C978" s="32"/>
      <c r="D978" s="32"/>
      <c r="E978" s="32"/>
      <c r="I978" s="29"/>
      <c r="P978" s="26"/>
      <c r="R978" s="26"/>
      <c r="V978" s="31"/>
    </row>
    <row r="979" spans="1:22" x14ac:dyDescent="0.2">
      <c r="A979" s="23"/>
      <c r="B979" s="32"/>
      <c r="C979" s="32"/>
      <c r="D979" s="32"/>
      <c r="E979" s="32"/>
      <c r="I979" s="29"/>
      <c r="P979" s="26"/>
      <c r="R979" s="26"/>
      <c r="V979" s="31"/>
    </row>
    <row r="980" spans="1:22" x14ac:dyDescent="0.2">
      <c r="A980" s="23"/>
      <c r="B980" s="32"/>
      <c r="C980" s="32"/>
      <c r="D980" s="32"/>
      <c r="E980" s="32"/>
      <c r="I980" s="29"/>
      <c r="P980" s="26"/>
      <c r="R980" s="26"/>
      <c r="V980" s="31"/>
    </row>
    <row r="981" spans="1:22" x14ac:dyDescent="0.2">
      <c r="A981" s="23"/>
      <c r="B981" s="32"/>
      <c r="C981" s="32"/>
      <c r="D981" s="32"/>
      <c r="E981" s="32"/>
      <c r="I981" s="29"/>
      <c r="P981" s="26"/>
      <c r="R981" s="26"/>
      <c r="V981" s="31"/>
    </row>
    <row r="982" spans="1:22" x14ac:dyDescent="0.2">
      <c r="A982" s="23"/>
      <c r="B982" s="32"/>
      <c r="C982" s="32"/>
      <c r="D982" s="32"/>
      <c r="E982" s="32"/>
      <c r="I982" s="29"/>
      <c r="P982" s="26"/>
      <c r="R982" s="26"/>
      <c r="V982" s="31"/>
    </row>
    <row r="983" spans="1:22" x14ac:dyDescent="0.2">
      <c r="A983" s="23"/>
      <c r="B983" s="32"/>
      <c r="C983" s="32"/>
      <c r="D983" s="32"/>
      <c r="E983" s="32"/>
      <c r="I983" s="29"/>
      <c r="P983" s="26"/>
      <c r="R983" s="26"/>
      <c r="V983" s="31"/>
    </row>
    <row r="984" spans="1:22" x14ac:dyDescent="0.2">
      <c r="A984" s="23"/>
      <c r="B984" s="32"/>
      <c r="C984" s="32"/>
      <c r="D984" s="32"/>
      <c r="E984" s="32"/>
      <c r="I984" s="29"/>
      <c r="P984" s="26"/>
      <c r="R984" s="26"/>
      <c r="V984" s="31"/>
    </row>
    <row r="985" spans="1:22" x14ac:dyDescent="0.2">
      <c r="A985" s="23"/>
      <c r="B985" s="32"/>
      <c r="C985" s="32"/>
      <c r="D985" s="32"/>
      <c r="E985" s="32"/>
      <c r="I985" s="29"/>
      <c r="P985" s="26"/>
      <c r="R985" s="26"/>
      <c r="V985" s="31"/>
    </row>
    <row r="986" spans="1:22" x14ac:dyDescent="0.2">
      <c r="A986" s="23"/>
      <c r="B986" s="32"/>
      <c r="C986" s="32"/>
      <c r="D986" s="32"/>
      <c r="E986" s="32"/>
      <c r="I986" s="29"/>
      <c r="P986" s="26"/>
      <c r="R986" s="26"/>
      <c r="V986" s="31"/>
    </row>
    <row r="987" spans="1:22" x14ac:dyDescent="0.2">
      <c r="A987" s="23"/>
      <c r="B987" s="32"/>
      <c r="C987" s="32"/>
      <c r="D987" s="32"/>
      <c r="E987" s="32"/>
      <c r="I987" s="29"/>
      <c r="P987" s="26"/>
      <c r="R987" s="26"/>
      <c r="V987" s="31"/>
    </row>
    <row r="988" spans="1:22" x14ac:dyDescent="0.2">
      <c r="A988" s="23"/>
      <c r="B988" s="32"/>
      <c r="C988" s="32"/>
      <c r="D988" s="32"/>
      <c r="E988" s="32"/>
      <c r="I988" s="29"/>
      <c r="P988" s="26"/>
      <c r="R988" s="26"/>
      <c r="V988" s="31"/>
    </row>
    <row r="989" spans="1:22" x14ac:dyDescent="0.2">
      <c r="A989" s="23"/>
      <c r="B989" s="32"/>
      <c r="C989" s="32"/>
      <c r="D989" s="32"/>
      <c r="E989" s="32"/>
      <c r="I989" s="29"/>
      <c r="P989" s="26"/>
      <c r="R989" s="26"/>
      <c r="V989" s="31"/>
    </row>
    <row r="990" spans="1:22" x14ac:dyDescent="0.2">
      <c r="A990" s="23"/>
      <c r="B990" s="32"/>
      <c r="C990" s="32"/>
      <c r="D990" s="32"/>
      <c r="E990" s="32"/>
      <c r="I990" s="29"/>
      <c r="P990" s="26"/>
      <c r="R990" s="26"/>
      <c r="V990" s="31"/>
    </row>
    <row r="991" spans="1:22" x14ac:dyDescent="0.2">
      <c r="A991" s="23"/>
      <c r="B991" s="32"/>
      <c r="C991" s="32"/>
      <c r="D991" s="32"/>
      <c r="E991" s="32"/>
      <c r="I991" s="29"/>
      <c r="P991" s="26"/>
      <c r="R991" s="26"/>
      <c r="V991" s="31"/>
    </row>
    <row r="992" spans="1:22" x14ac:dyDescent="0.2">
      <c r="A992" s="23"/>
      <c r="B992" s="32"/>
      <c r="C992" s="32"/>
      <c r="D992" s="32"/>
      <c r="E992" s="32"/>
      <c r="I992" s="29"/>
      <c r="P992" s="26"/>
      <c r="R992" s="26"/>
      <c r="V992" s="31"/>
    </row>
    <row r="993" spans="1:22" x14ac:dyDescent="0.2">
      <c r="A993" s="23"/>
      <c r="B993" s="32"/>
      <c r="C993" s="32"/>
      <c r="D993" s="32"/>
      <c r="E993" s="32"/>
      <c r="I993" s="29"/>
      <c r="P993" s="26"/>
      <c r="R993" s="26"/>
      <c r="V993" s="31"/>
    </row>
    <row r="994" spans="1:22" x14ac:dyDescent="0.2">
      <c r="A994" s="23"/>
      <c r="B994" s="32"/>
      <c r="C994" s="32"/>
      <c r="D994" s="32"/>
      <c r="E994" s="32"/>
      <c r="I994" s="29"/>
      <c r="P994" s="26"/>
      <c r="R994" s="26"/>
      <c r="V994" s="31"/>
    </row>
    <row r="995" spans="1:22" x14ac:dyDescent="0.2">
      <c r="A995" s="23"/>
      <c r="B995" s="32"/>
      <c r="C995" s="32"/>
      <c r="D995" s="32"/>
      <c r="E995" s="32"/>
      <c r="I995" s="29"/>
      <c r="P995" s="26"/>
      <c r="R995" s="26"/>
      <c r="V995" s="31"/>
    </row>
    <row r="996" spans="1:22" x14ac:dyDescent="0.2">
      <c r="A996" s="23"/>
      <c r="B996" s="32"/>
      <c r="C996" s="32"/>
      <c r="D996" s="32"/>
      <c r="E996" s="32"/>
      <c r="I996" s="29"/>
      <c r="P996" s="26"/>
      <c r="R996" s="26"/>
      <c r="V996" s="31"/>
    </row>
    <row r="997" spans="1:22" x14ac:dyDescent="0.2">
      <c r="A997" s="23"/>
      <c r="B997" s="32"/>
      <c r="C997" s="32"/>
      <c r="D997" s="32"/>
      <c r="E997" s="32"/>
      <c r="I997" s="29"/>
      <c r="P997" s="26"/>
      <c r="R997" s="26"/>
      <c r="V997" s="31"/>
    </row>
    <row r="998" spans="1:22" x14ac:dyDescent="0.2">
      <c r="A998" s="23"/>
      <c r="B998" s="32"/>
      <c r="C998" s="32"/>
      <c r="D998" s="32"/>
      <c r="E998" s="32"/>
      <c r="I998" s="29"/>
      <c r="P998" s="26"/>
      <c r="R998" s="26"/>
      <c r="V998" s="31"/>
    </row>
    <row r="999" spans="1:22" x14ac:dyDescent="0.2">
      <c r="A999" s="23"/>
      <c r="B999" s="32"/>
      <c r="C999" s="32"/>
      <c r="D999" s="32"/>
      <c r="E999" s="32"/>
      <c r="I999" s="29"/>
      <c r="P999" s="26"/>
      <c r="R999" s="26"/>
      <c r="V999" s="31"/>
    </row>
    <row r="1000" spans="1:22" x14ac:dyDescent="0.2">
      <c r="A1000" s="23"/>
      <c r="B1000" s="32"/>
      <c r="C1000" s="32"/>
      <c r="D1000" s="32"/>
      <c r="E1000" s="32"/>
      <c r="I1000" s="29"/>
      <c r="P1000" s="26"/>
      <c r="R1000" s="26"/>
      <c r="V1000" s="31"/>
    </row>
    <row r="1001" spans="1:22" x14ac:dyDescent="0.2">
      <c r="A1001" s="23"/>
      <c r="B1001" s="32"/>
      <c r="C1001" s="32"/>
      <c r="D1001" s="32"/>
      <c r="E1001" s="32"/>
      <c r="I1001" s="29"/>
      <c r="P1001" s="26"/>
      <c r="R1001" s="26"/>
      <c r="V1001" s="31"/>
    </row>
    <row r="1002" spans="1:22" x14ac:dyDescent="0.2">
      <c r="A1002" s="23"/>
      <c r="B1002" s="32"/>
      <c r="C1002" s="32"/>
      <c r="D1002" s="32"/>
      <c r="E1002" s="32"/>
      <c r="I1002" s="29"/>
      <c r="P1002" s="26"/>
      <c r="R1002" s="26"/>
      <c r="V1002" s="31"/>
    </row>
    <row r="1003" spans="1:22" x14ac:dyDescent="0.2">
      <c r="A1003" s="23"/>
      <c r="B1003" s="32"/>
      <c r="C1003" s="32"/>
      <c r="D1003" s="32"/>
      <c r="E1003" s="32"/>
      <c r="I1003" s="29"/>
      <c r="P1003" s="26"/>
      <c r="R1003" s="26"/>
      <c r="V1003" s="31"/>
    </row>
    <row r="1004" spans="1:22" x14ac:dyDescent="0.2">
      <c r="A1004" s="23"/>
      <c r="B1004" s="32"/>
      <c r="C1004" s="32"/>
      <c r="D1004" s="32"/>
      <c r="E1004" s="32"/>
      <c r="I1004" s="29"/>
      <c r="P1004" s="26"/>
      <c r="R1004" s="26"/>
      <c r="V1004" s="31"/>
    </row>
    <row r="1005" spans="1:22" x14ac:dyDescent="0.2">
      <c r="A1005" s="23"/>
      <c r="B1005" s="32"/>
      <c r="C1005" s="32"/>
      <c r="D1005" s="32"/>
      <c r="E1005" s="32"/>
      <c r="I1005" s="29"/>
      <c r="P1005" s="26"/>
      <c r="R1005" s="26"/>
      <c r="V1005" s="31"/>
    </row>
    <row r="1006" spans="1:22" x14ac:dyDescent="0.2">
      <c r="A1006" s="23"/>
      <c r="B1006" s="32"/>
      <c r="C1006" s="32"/>
      <c r="D1006" s="32"/>
      <c r="E1006" s="32"/>
      <c r="I1006" s="29"/>
      <c r="P1006" s="26"/>
      <c r="R1006" s="26"/>
      <c r="V1006" s="31"/>
    </row>
    <row r="1007" spans="1:22" x14ac:dyDescent="0.2">
      <c r="A1007" s="23"/>
      <c r="B1007" s="32"/>
      <c r="C1007" s="32"/>
      <c r="D1007" s="32"/>
      <c r="E1007" s="32"/>
      <c r="I1007" s="29"/>
      <c r="P1007" s="26"/>
      <c r="R1007" s="26"/>
      <c r="V1007" s="31"/>
    </row>
    <row r="1008" spans="1:22" x14ac:dyDescent="0.2">
      <c r="A1008" s="23"/>
      <c r="B1008" s="32"/>
      <c r="C1008" s="32"/>
      <c r="D1008" s="32"/>
      <c r="E1008" s="32"/>
      <c r="I1008" s="29"/>
      <c r="P1008" s="26"/>
      <c r="R1008" s="26"/>
      <c r="V1008" s="31"/>
    </row>
    <row r="1009" spans="1:23" x14ac:dyDescent="0.2">
      <c r="A1009" s="23"/>
      <c r="B1009" s="32"/>
      <c r="C1009" s="32"/>
      <c r="D1009" s="32"/>
      <c r="E1009" s="32"/>
      <c r="I1009" s="29"/>
      <c r="P1009" s="26"/>
      <c r="R1009" s="26"/>
      <c r="V1009" s="31"/>
    </row>
    <row r="1010" spans="1:23" x14ac:dyDescent="0.2">
      <c r="A1010" s="23"/>
      <c r="B1010" s="32"/>
      <c r="C1010" s="32"/>
      <c r="D1010" s="32"/>
      <c r="E1010" s="32"/>
      <c r="I1010" s="29"/>
      <c r="P1010" s="26"/>
      <c r="R1010" s="26"/>
      <c r="V1010" s="31"/>
    </row>
    <row r="1011" spans="1:23" x14ac:dyDescent="0.2">
      <c r="A1011" s="23"/>
      <c r="B1011" s="32"/>
      <c r="C1011" s="32"/>
      <c r="D1011" s="32"/>
      <c r="E1011" s="32"/>
      <c r="I1011" s="29"/>
      <c r="P1011" s="26"/>
      <c r="R1011" s="26"/>
      <c r="V1011" s="31"/>
    </row>
    <row r="1012" spans="1:23" x14ac:dyDescent="0.2">
      <c r="A1012" s="23"/>
      <c r="B1012" s="32"/>
      <c r="C1012" s="32"/>
      <c r="D1012" s="32"/>
      <c r="E1012" s="32"/>
      <c r="I1012" s="29"/>
      <c r="P1012" s="26"/>
      <c r="R1012" s="26"/>
      <c r="V1012" s="31"/>
    </row>
    <row r="1013" spans="1:23" x14ac:dyDescent="0.2">
      <c r="A1013" s="23"/>
      <c r="B1013" s="32"/>
      <c r="C1013" s="32"/>
      <c r="D1013" s="32"/>
      <c r="E1013" s="32"/>
      <c r="I1013" s="29"/>
      <c r="P1013" s="26"/>
      <c r="R1013" s="26"/>
      <c r="V1013" s="31"/>
    </row>
    <row r="1014" spans="1:23" x14ac:dyDescent="0.2">
      <c r="A1014" s="23"/>
      <c r="B1014" s="32"/>
      <c r="C1014" s="32"/>
      <c r="D1014" s="32"/>
      <c r="E1014" s="32"/>
      <c r="I1014" s="29"/>
      <c r="P1014" s="26"/>
      <c r="R1014" s="26"/>
      <c r="V1014" s="31"/>
    </row>
    <row r="1015" spans="1:23" x14ac:dyDescent="0.2">
      <c r="A1015" s="23"/>
      <c r="B1015" s="32"/>
      <c r="C1015" s="32"/>
      <c r="D1015" s="32"/>
      <c r="E1015" s="32"/>
      <c r="I1015" s="29"/>
      <c r="P1015" s="26"/>
      <c r="R1015" s="26"/>
      <c r="V1015" s="31"/>
    </row>
    <row r="1016" spans="1:23" x14ac:dyDescent="0.2">
      <c r="A1016" s="23"/>
      <c r="B1016" s="32"/>
      <c r="C1016" s="32"/>
      <c r="D1016" s="32"/>
      <c r="E1016" s="32"/>
      <c r="I1016" s="29"/>
      <c r="P1016" s="26"/>
      <c r="R1016" s="26"/>
      <c r="V1016" s="31"/>
    </row>
    <row r="1017" spans="1:23" x14ac:dyDescent="0.2">
      <c r="A1017" s="23"/>
      <c r="B1017" s="32"/>
      <c r="C1017" s="32"/>
      <c r="D1017" s="32"/>
      <c r="E1017" s="32"/>
      <c r="I1017" s="29"/>
      <c r="P1017" s="26"/>
      <c r="R1017" s="26"/>
      <c r="V1017" s="31"/>
    </row>
    <row r="1018" spans="1:23" x14ac:dyDescent="0.2">
      <c r="A1018" s="23"/>
      <c r="B1018" s="32"/>
      <c r="C1018" s="32"/>
      <c r="D1018" s="32"/>
      <c r="E1018" s="32"/>
      <c r="I1018" s="29"/>
      <c r="P1018" s="26"/>
      <c r="R1018" s="26"/>
      <c r="V1018" s="31"/>
    </row>
    <row r="1019" spans="1:23" x14ac:dyDescent="0.2">
      <c r="A1019" s="23"/>
      <c r="B1019" s="32"/>
      <c r="C1019" s="32"/>
      <c r="D1019" s="32"/>
      <c r="E1019" s="32"/>
      <c r="I1019" s="29"/>
      <c r="P1019" s="26"/>
      <c r="R1019" s="26"/>
      <c r="V1019" s="31"/>
    </row>
    <row r="1020" spans="1:23" x14ac:dyDescent="0.2">
      <c r="A1020" s="23"/>
      <c r="B1020" s="32"/>
      <c r="C1020" s="32"/>
      <c r="D1020" s="32"/>
      <c r="E1020" s="32"/>
      <c r="I1020" s="29"/>
      <c r="P1020" s="26"/>
      <c r="R1020" s="26"/>
      <c r="V1020" s="31"/>
    </row>
    <row r="1021" spans="1:23" x14ac:dyDescent="0.2">
      <c r="A1021" s="23"/>
      <c r="B1021" s="32"/>
      <c r="C1021" s="32"/>
      <c r="D1021" s="32"/>
      <c r="E1021" s="32"/>
      <c r="I1021" s="29"/>
      <c r="P1021" s="26"/>
      <c r="R1021" s="26"/>
      <c r="V1021" s="31"/>
    </row>
    <row r="1022" spans="1:23" x14ac:dyDescent="0.2">
      <c r="A1022" s="23"/>
      <c r="B1022" s="32"/>
      <c r="C1022" s="32"/>
      <c r="D1022" s="32"/>
      <c r="E1022" s="32"/>
      <c r="I1022" s="29"/>
      <c r="P1022" s="26"/>
      <c r="R1022" s="26"/>
      <c r="V1022" s="31"/>
    </row>
    <row r="1023" spans="1:23" x14ac:dyDescent="0.2">
      <c r="A1023" s="23"/>
      <c r="B1023" s="32"/>
      <c r="C1023" s="32"/>
      <c r="D1023" s="32"/>
      <c r="E1023" s="32"/>
      <c r="I1023" s="29"/>
      <c r="P1023" s="26"/>
      <c r="R1023" s="26"/>
      <c r="V1023" s="31"/>
    </row>
    <row r="1024" spans="1:23" x14ac:dyDescent="0.2">
      <c r="A1024" s="23"/>
      <c r="B1024" s="32"/>
      <c r="C1024" s="32"/>
      <c r="D1024" s="32"/>
      <c r="E1024" s="32"/>
      <c r="I1024" s="29"/>
      <c r="P1024" s="26"/>
      <c r="R1024" s="26"/>
      <c r="V1024" s="31"/>
      <c r="W1024" s="30"/>
    </row>
    <row r="1025" spans="1:23" x14ac:dyDescent="0.2">
      <c r="A1025" s="23"/>
      <c r="B1025" s="32"/>
      <c r="C1025" s="32"/>
      <c r="D1025" s="32"/>
      <c r="E1025" s="32"/>
      <c r="I1025" s="29"/>
      <c r="P1025" s="26"/>
      <c r="R1025" s="26"/>
      <c r="V1025" s="31"/>
      <c r="W1025" s="30"/>
    </row>
    <row r="1026" spans="1:23" x14ac:dyDescent="0.2">
      <c r="A1026" s="23"/>
      <c r="B1026" s="32"/>
      <c r="C1026" s="32"/>
      <c r="D1026" s="32"/>
      <c r="E1026" s="32"/>
      <c r="I1026" s="29"/>
      <c r="P1026" s="26"/>
      <c r="R1026" s="26"/>
      <c r="V1026" s="31"/>
      <c r="W1026" s="30"/>
    </row>
    <row r="1027" spans="1:23" x14ac:dyDescent="0.2">
      <c r="A1027" s="23"/>
      <c r="B1027" s="32"/>
      <c r="C1027" s="32"/>
      <c r="D1027" s="32"/>
      <c r="E1027" s="32"/>
      <c r="I1027" s="29"/>
      <c r="P1027" s="26"/>
      <c r="R1027" s="26"/>
      <c r="V1027" s="31"/>
      <c r="W1027" s="30"/>
    </row>
    <row r="1028" spans="1:23" x14ac:dyDescent="0.2">
      <c r="A1028" s="23"/>
      <c r="B1028" s="32"/>
      <c r="C1028" s="32"/>
      <c r="D1028" s="32"/>
      <c r="E1028" s="32"/>
      <c r="I1028" s="29"/>
      <c r="P1028" s="26"/>
      <c r="R1028" s="26"/>
      <c r="V1028" s="31"/>
      <c r="W1028" s="30"/>
    </row>
    <row r="1029" spans="1:23" x14ac:dyDescent="0.2">
      <c r="A1029" s="23"/>
      <c r="B1029" s="32"/>
      <c r="C1029" s="32"/>
      <c r="D1029" s="32"/>
      <c r="E1029" s="32"/>
      <c r="I1029" s="29"/>
      <c r="P1029" s="26"/>
      <c r="R1029" s="26"/>
      <c r="V1029" s="31"/>
    </row>
    <row r="1030" spans="1:23" x14ac:dyDescent="0.2">
      <c r="A1030" s="23"/>
      <c r="B1030" s="32"/>
      <c r="C1030" s="32"/>
      <c r="D1030" s="32"/>
      <c r="E1030" s="32"/>
      <c r="I1030" s="29"/>
      <c r="P1030" s="26"/>
      <c r="R1030" s="26"/>
      <c r="V1030" s="31"/>
    </row>
    <row r="1031" spans="1:23" x14ac:dyDescent="0.2">
      <c r="A1031" s="23"/>
      <c r="B1031" s="32"/>
      <c r="C1031" s="32"/>
      <c r="D1031" s="32"/>
      <c r="E1031" s="32"/>
      <c r="I1031" s="29"/>
      <c r="P1031" s="26"/>
      <c r="R1031" s="26"/>
      <c r="V1031" s="31"/>
    </row>
    <row r="1032" spans="1:23" x14ac:dyDescent="0.2">
      <c r="A1032" s="23"/>
      <c r="B1032" s="32"/>
      <c r="C1032" s="32"/>
      <c r="D1032" s="32"/>
      <c r="E1032" s="32"/>
      <c r="I1032" s="29"/>
      <c r="P1032" s="26"/>
      <c r="R1032" s="26"/>
      <c r="V1032" s="31"/>
    </row>
    <row r="1033" spans="1:23" x14ac:dyDescent="0.2">
      <c r="A1033" s="23"/>
      <c r="B1033" s="32"/>
      <c r="C1033" s="32"/>
      <c r="D1033" s="32"/>
      <c r="E1033" s="32"/>
      <c r="I1033" s="29"/>
      <c r="P1033" s="26"/>
      <c r="R1033" s="26"/>
      <c r="V1033" s="31"/>
    </row>
    <row r="1034" spans="1:23" x14ac:dyDescent="0.2">
      <c r="A1034" s="23"/>
      <c r="B1034" s="32"/>
      <c r="C1034" s="32"/>
      <c r="D1034" s="32"/>
      <c r="E1034" s="32"/>
      <c r="I1034" s="29"/>
      <c r="P1034" s="26"/>
      <c r="R1034" s="26"/>
      <c r="V1034" s="31"/>
    </row>
    <row r="1035" spans="1:23" x14ac:dyDescent="0.2">
      <c r="A1035" s="23"/>
      <c r="B1035" s="32"/>
      <c r="C1035" s="32"/>
      <c r="D1035" s="32"/>
      <c r="E1035" s="32"/>
      <c r="I1035" s="29"/>
      <c r="P1035" s="26"/>
      <c r="R1035" s="26"/>
      <c r="V1035" s="31"/>
    </row>
    <row r="1036" spans="1:23" x14ac:dyDescent="0.2">
      <c r="A1036" s="23"/>
      <c r="B1036" s="32"/>
      <c r="C1036" s="32"/>
      <c r="D1036" s="32"/>
      <c r="E1036" s="32"/>
      <c r="I1036" s="29"/>
      <c r="P1036" s="26"/>
      <c r="R1036" s="26"/>
      <c r="V1036" s="31"/>
    </row>
    <row r="1037" spans="1:23" x14ac:dyDescent="0.2">
      <c r="A1037" s="23"/>
      <c r="B1037" s="32"/>
      <c r="C1037" s="32"/>
      <c r="D1037" s="32"/>
      <c r="E1037" s="32"/>
      <c r="I1037" s="29"/>
      <c r="P1037" s="26"/>
      <c r="R1037" s="26"/>
      <c r="V1037" s="31"/>
    </row>
    <row r="1038" spans="1:23" x14ac:dyDescent="0.2">
      <c r="A1038" s="23"/>
      <c r="B1038" s="32"/>
      <c r="C1038" s="32"/>
      <c r="D1038" s="32"/>
      <c r="E1038" s="32"/>
      <c r="I1038" s="29"/>
      <c r="P1038" s="26"/>
      <c r="R1038" s="26"/>
      <c r="V1038" s="31"/>
    </row>
    <row r="1039" spans="1:23" x14ac:dyDescent="0.2">
      <c r="A1039" s="23"/>
      <c r="B1039" s="32"/>
      <c r="C1039" s="32"/>
      <c r="D1039" s="32"/>
      <c r="E1039" s="32"/>
      <c r="I1039" s="29"/>
      <c r="P1039" s="26"/>
      <c r="R1039" s="26"/>
      <c r="V1039" s="31"/>
    </row>
    <row r="1040" spans="1:23" x14ac:dyDescent="0.2">
      <c r="A1040" s="23"/>
      <c r="B1040" s="32"/>
      <c r="C1040" s="32"/>
      <c r="D1040" s="32"/>
      <c r="E1040" s="32"/>
      <c r="I1040" s="29"/>
      <c r="P1040" s="26"/>
      <c r="R1040" s="26"/>
      <c r="V1040" s="31"/>
    </row>
    <row r="1041" spans="1:22" x14ac:dyDescent="0.2">
      <c r="A1041" s="23"/>
      <c r="B1041" s="32"/>
      <c r="C1041" s="32"/>
      <c r="D1041" s="32"/>
      <c r="E1041" s="32"/>
      <c r="I1041" s="29"/>
      <c r="P1041" s="26"/>
      <c r="R1041" s="26"/>
      <c r="V1041" s="31"/>
    </row>
    <row r="1042" spans="1:22" x14ac:dyDescent="0.2">
      <c r="A1042" s="23"/>
      <c r="B1042" s="32"/>
      <c r="C1042" s="32"/>
      <c r="D1042" s="32"/>
      <c r="E1042" s="32"/>
      <c r="I1042" s="29"/>
      <c r="P1042" s="26"/>
      <c r="R1042" s="26"/>
      <c r="V1042" s="31"/>
    </row>
    <row r="1043" spans="1:22" x14ac:dyDescent="0.2">
      <c r="A1043" s="23"/>
      <c r="B1043" s="32"/>
      <c r="C1043" s="32"/>
      <c r="D1043" s="32"/>
      <c r="E1043" s="32"/>
      <c r="I1043" s="29"/>
      <c r="P1043" s="26"/>
      <c r="R1043" s="26"/>
      <c r="V1043" s="31"/>
    </row>
    <row r="1044" spans="1:22" x14ac:dyDescent="0.2">
      <c r="A1044" s="23"/>
      <c r="B1044" s="32"/>
      <c r="C1044" s="32"/>
      <c r="D1044" s="32"/>
      <c r="E1044" s="32"/>
      <c r="I1044" s="29"/>
      <c r="P1044" s="26"/>
      <c r="R1044" s="26"/>
      <c r="V1044" s="31"/>
    </row>
    <row r="1045" spans="1:22" x14ac:dyDescent="0.2">
      <c r="A1045" s="23"/>
      <c r="B1045" s="32"/>
      <c r="C1045" s="32"/>
      <c r="D1045" s="32"/>
      <c r="E1045" s="32"/>
      <c r="I1045" s="29"/>
      <c r="P1045" s="26"/>
      <c r="R1045" s="26"/>
      <c r="V1045" s="31"/>
    </row>
    <row r="1046" spans="1:22" x14ac:dyDescent="0.2">
      <c r="A1046" s="23"/>
      <c r="B1046" s="32"/>
      <c r="C1046" s="32"/>
      <c r="D1046" s="32"/>
      <c r="E1046" s="32"/>
      <c r="I1046" s="29"/>
      <c r="P1046" s="26"/>
      <c r="R1046" s="26"/>
      <c r="V1046" s="31"/>
    </row>
    <row r="1047" spans="1:22" x14ac:dyDescent="0.2">
      <c r="A1047" s="23"/>
      <c r="B1047" s="32"/>
      <c r="C1047" s="32"/>
      <c r="D1047" s="32"/>
      <c r="E1047" s="32"/>
      <c r="I1047" s="29"/>
      <c r="P1047" s="26"/>
      <c r="R1047" s="26"/>
      <c r="V1047" s="31"/>
    </row>
    <row r="1048" spans="1:22" x14ac:dyDescent="0.2">
      <c r="A1048" s="23"/>
      <c r="B1048" s="32"/>
      <c r="C1048" s="32"/>
      <c r="D1048" s="32"/>
      <c r="E1048" s="32"/>
      <c r="I1048" s="29"/>
      <c r="P1048" s="26"/>
      <c r="R1048" s="26"/>
      <c r="V1048" s="31"/>
    </row>
    <row r="1049" spans="1:22" x14ac:dyDescent="0.2">
      <c r="A1049" s="23"/>
      <c r="B1049" s="32"/>
      <c r="C1049" s="32"/>
      <c r="D1049" s="32"/>
      <c r="E1049" s="32"/>
      <c r="I1049" s="29"/>
      <c r="P1049" s="26"/>
      <c r="R1049" s="26"/>
      <c r="V1049" s="31"/>
    </row>
    <row r="1050" spans="1:22" x14ac:dyDescent="0.2">
      <c r="A1050" s="23"/>
      <c r="B1050" s="32"/>
      <c r="C1050" s="32"/>
      <c r="D1050" s="32"/>
      <c r="E1050" s="32"/>
      <c r="I1050" s="29"/>
      <c r="P1050" s="26"/>
      <c r="R1050" s="26"/>
      <c r="V1050" s="31"/>
    </row>
    <row r="1051" spans="1:22" x14ac:dyDescent="0.2">
      <c r="A1051" s="23"/>
      <c r="B1051" s="32"/>
      <c r="C1051" s="32"/>
      <c r="D1051" s="32"/>
      <c r="E1051" s="32"/>
      <c r="I1051" s="29"/>
      <c r="P1051" s="26"/>
      <c r="R1051" s="26"/>
      <c r="V1051" s="31"/>
    </row>
    <row r="1052" spans="1:22" x14ac:dyDescent="0.2">
      <c r="A1052" s="23"/>
      <c r="B1052" s="32"/>
      <c r="C1052" s="32"/>
      <c r="D1052" s="32"/>
      <c r="E1052" s="32"/>
      <c r="I1052" s="29"/>
      <c r="P1052" s="26"/>
      <c r="R1052" s="26"/>
      <c r="V1052" s="31"/>
    </row>
    <row r="1053" spans="1:22" x14ac:dyDescent="0.2">
      <c r="A1053" s="23"/>
      <c r="B1053" s="32"/>
      <c r="C1053" s="32"/>
      <c r="D1053" s="32"/>
      <c r="E1053" s="32"/>
      <c r="I1053" s="29"/>
      <c r="P1053" s="26"/>
      <c r="R1053" s="26"/>
      <c r="V1053" s="31"/>
    </row>
    <row r="1054" spans="1:22" x14ac:dyDescent="0.2">
      <c r="A1054" s="23"/>
      <c r="B1054" s="32"/>
      <c r="C1054" s="32"/>
      <c r="D1054" s="32"/>
      <c r="E1054" s="32"/>
      <c r="I1054" s="29"/>
      <c r="P1054" s="26"/>
      <c r="R1054" s="26"/>
      <c r="V1054" s="31"/>
    </row>
    <row r="1055" spans="1:22" x14ac:dyDescent="0.2">
      <c r="A1055" s="23"/>
      <c r="B1055" s="32"/>
      <c r="C1055" s="32"/>
      <c r="D1055" s="32"/>
      <c r="E1055" s="32"/>
      <c r="I1055" s="29"/>
      <c r="P1055" s="26"/>
      <c r="R1055" s="26"/>
      <c r="V1055" s="31"/>
    </row>
    <row r="1056" spans="1:22" x14ac:dyDescent="0.2">
      <c r="A1056" s="23"/>
      <c r="B1056" s="32"/>
      <c r="C1056" s="32"/>
      <c r="D1056" s="32"/>
      <c r="E1056" s="32"/>
      <c r="I1056" s="29"/>
      <c r="P1056" s="26"/>
      <c r="R1056" s="26"/>
      <c r="V1056" s="31"/>
    </row>
    <row r="1057" spans="1:22" x14ac:dyDescent="0.2">
      <c r="A1057" s="23"/>
      <c r="B1057" s="32"/>
      <c r="C1057" s="32"/>
      <c r="D1057" s="32"/>
      <c r="E1057" s="32"/>
      <c r="I1057" s="29"/>
      <c r="P1057" s="26"/>
      <c r="R1057" s="26"/>
      <c r="V1057" s="31"/>
    </row>
    <row r="1058" spans="1:22" x14ac:dyDescent="0.2">
      <c r="A1058" s="23"/>
      <c r="B1058" s="32"/>
      <c r="C1058" s="32"/>
      <c r="D1058" s="32"/>
      <c r="E1058" s="32"/>
      <c r="I1058" s="29"/>
      <c r="P1058" s="26"/>
      <c r="R1058" s="26"/>
      <c r="V1058" s="31"/>
    </row>
    <row r="1059" spans="1:22" x14ac:dyDescent="0.2">
      <c r="A1059" s="23"/>
      <c r="B1059" s="32"/>
      <c r="C1059" s="32"/>
      <c r="D1059" s="32"/>
      <c r="E1059" s="32"/>
      <c r="I1059" s="29"/>
      <c r="P1059" s="26"/>
      <c r="R1059" s="26"/>
      <c r="V1059" s="31"/>
    </row>
    <row r="1060" spans="1:22" x14ac:dyDescent="0.2">
      <c r="A1060" s="23"/>
      <c r="B1060" s="32"/>
      <c r="C1060" s="32"/>
      <c r="D1060" s="32"/>
      <c r="E1060" s="32"/>
      <c r="I1060" s="29"/>
      <c r="P1060" s="26"/>
      <c r="R1060" s="26"/>
      <c r="V1060" s="31"/>
    </row>
    <row r="1061" spans="1:22" x14ac:dyDescent="0.2">
      <c r="A1061" s="23"/>
      <c r="B1061" s="32"/>
      <c r="C1061" s="32"/>
      <c r="D1061" s="32"/>
      <c r="E1061" s="32"/>
      <c r="I1061" s="29"/>
      <c r="P1061" s="26"/>
      <c r="R1061" s="26"/>
      <c r="V1061" s="31"/>
    </row>
    <row r="1062" spans="1:22" x14ac:dyDescent="0.2">
      <c r="A1062" s="23"/>
      <c r="B1062" s="32"/>
      <c r="C1062" s="32"/>
      <c r="D1062" s="32"/>
      <c r="E1062" s="32"/>
      <c r="I1062" s="29"/>
      <c r="P1062" s="26"/>
      <c r="R1062" s="26"/>
      <c r="V1062" s="31"/>
    </row>
    <row r="1063" spans="1:22" x14ac:dyDescent="0.2">
      <c r="A1063" s="23"/>
      <c r="B1063" s="32"/>
      <c r="C1063" s="32"/>
      <c r="D1063" s="32"/>
      <c r="E1063" s="32"/>
      <c r="I1063" s="29"/>
      <c r="P1063" s="26"/>
      <c r="R1063" s="26"/>
      <c r="V1063" s="31"/>
    </row>
    <row r="1064" spans="1:22" x14ac:dyDescent="0.2">
      <c r="A1064" s="23"/>
      <c r="B1064" s="32"/>
      <c r="C1064" s="32"/>
      <c r="D1064" s="32"/>
      <c r="E1064" s="32"/>
      <c r="I1064" s="29"/>
      <c r="P1064" s="26"/>
      <c r="R1064" s="26"/>
      <c r="V1064" s="31"/>
    </row>
    <row r="1065" spans="1:22" x14ac:dyDescent="0.2">
      <c r="A1065" s="23"/>
      <c r="B1065" s="32"/>
      <c r="C1065" s="32"/>
      <c r="D1065" s="32"/>
      <c r="E1065" s="32"/>
      <c r="I1065" s="29"/>
      <c r="P1065" s="26"/>
      <c r="R1065" s="26"/>
      <c r="V1065" s="31"/>
    </row>
    <row r="1066" spans="1:22" x14ac:dyDescent="0.2">
      <c r="A1066" s="23"/>
      <c r="B1066" s="32"/>
      <c r="C1066" s="32"/>
      <c r="D1066" s="32"/>
      <c r="E1066" s="32"/>
      <c r="I1066" s="29"/>
      <c r="P1066" s="26"/>
      <c r="R1066" s="26"/>
      <c r="V1066" s="31"/>
    </row>
    <row r="1067" spans="1:22" x14ac:dyDescent="0.2">
      <c r="A1067" s="23"/>
      <c r="B1067" s="32"/>
      <c r="C1067" s="32"/>
      <c r="D1067" s="32"/>
      <c r="E1067" s="32"/>
      <c r="I1067" s="29"/>
      <c r="P1067" s="26"/>
      <c r="R1067" s="26"/>
      <c r="V1067" s="31"/>
    </row>
    <row r="1068" spans="1:22" x14ac:dyDescent="0.2">
      <c r="A1068" s="23"/>
      <c r="B1068" s="32"/>
      <c r="C1068" s="32"/>
      <c r="D1068" s="32"/>
      <c r="E1068" s="32"/>
      <c r="I1068" s="29"/>
      <c r="P1068" s="26"/>
      <c r="R1068" s="26"/>
      <c r="V1068" s="31"/>
    </row>
    <row r="1069" spans="1:22" x14ac:dyDescent="0.2">
      <c r="A1069" s="23"/>
      <c r="B1069" s="32"/>
      <c r="C1069" s="32"/>
      <c r="D1069" s="32"/>
      <c r="E1069" s="32"/>
      <c r="I1069" s="29"/>
      <c r="P1069" s="26"/>
      <c r="R1069" s="26"/>
      <c r="V1069" s="31"/>
    </row>
    <row r="1070" spans="1:22" x14ac:dyDescent="0.2">
      <c r="A1070" s="23"/>
      <c r="B1070" s="32"/>
      <c r="C1070" s="32"/>
      <c r="D1070" s="32"/>
      <c r="E1070" s="32"/>
      <c r="I1070" s="29"/>
      <c r="P1070" s="26"/>
      <c r="R1070" s="26"/>
      <c r="V1070" s="31"/>
    </row>
    <row r="1071" spans="1:22" x14ac:dyDescent="0.2">
      <c r="A1071" s="23"/>
      <c r="B1071" s="32"/>
      <c r="C1071" s="32"/>
      <c r="D1071" s="32"/>
      <c r="E1071" s="32"/>
      <c r="I1071" s="29"/>
      <c r="P1071" s="26"/>
      <c r="R1071" s="26"/>
      <c r="V1071" s="31"/>
    </row>
    <row r="1072" spans="1:22" x14ac:dyDescent="0.2">
      <c r="A1072" s="23"/>
      <c r="B1072" s="32"/>
      <c r="C1072" s="32"/>
      <c r="D1072" s="32"/>
      <c r="E1072" s="32"/>
      <c r="I1072" s="29"/>
      <c r="P1072" s="26"/>
      <c r="R1072" s="26"/>
      <c r="V1072" s="31"/>
    </row>
    <row r="1073" spans="1:22" x14ac:dyDescent="0.2">
      <c r="A1073" s="23"/>
      <c r="B1073" s="32"/>
      <c r="C1073" s="32"/>
      <c r="D1073" s="32"/>
      <c r="E1073" s="32"/>
      <c r="I1073" s="29"/>
      <c r="P1073" s="26"/>
      <c r="R1073" s="26"/>
      <c r="V1073" s="31"/>
    </row>
    <row r="1074" spans="1:22" x14ac:dyDescent="0.2">
      <c r="A1074" s="23"/>
      <c r="B1074" s="32"/>
      <c r="C1074" s="32"/>
      <c r="D1074" s="32"/>
      <c r="E1074" s="32"/>
      <c r="I1074" s="29"/>
      <c r="P1074" s="26"/>
      <c r="R1074" s="26"/>
      <c r="V1074" s="31"/>
    </row>
    <row r="1075" spans="1:22" x14ac:dyDescent="0.2">
      <c r="A1075" s="23"/>
      <c r="B1075" s="32"/>
      <c r="C1075" s="32"/>
      <c r="D1075" s="32"/>
      <c r="E1075" s="32"/>
      <c r="I1075" s="29"/>
      <c r="P1075" s="26"/>
      <c r="R1075" s="26"/>
      <c r="V1075" s="31"/>
    </row>
    <row r="1076" spans="1:22" x14ac:dyDescent="0.2">
      <c r="A1076" s="23"/>
      <c r="B1076" s="32"/>
      <c r="C1076" s="32"/>
      <c r="D1076" s="32"/>
      <c r="E1076" s="32"/>
      <c r="I1076" s="29"/>
      <c r="P1076" s="26"/>
      <c r="R1076" s="26"/>
      <c r="V1076" s="31"/>
    </row>
    <row r="1077" spans="1:22" x14ac:dyDescent="0.2">
      <c r="A1077" s="23"/>
      <c r="B1077" s="32"/>
      <c r="C1077" s="32"/>
      <c r="D1077" s="32"/>
      <c r="E1077" s="32"/>
      <c r="I1077" s="29"/>
      <c r="P1077" s="26"/>
      <c r="R1077" s="26"/>
      <c r="V1077" s="31"/>
    </row>
    <row r="1078" spans="1:22" x14ac:dyDescent="0.2">
      <c r="A1078" s="23"/>
      <c r="B1078" s="32"/>
      <c r="C1078" s="32"/>
      <c r="D1078" s="32"/>
      <c r="E1078" s="32"/>
      <c r="I1078" s="29"/>
      <c r="P1078" s="26"/>
      <c r="R1078" s="26"/>
      <c r="V1078" s="31"/>
    </row>
    <row r="1079" spans="1:22" x14ac:dyDescent="0.2">
      <c r="A1079" s="23"/>
      <c r="B1079" s="32"/>
      <c r="C1079" s="32"/>
      <c r="D1079" s="32"/>
      <c r="E1079" s="32"/>
      <c r="I1079" s="29"/>
      <c r="P1079" s="26"/>
      <c r="R1079" s="26"/>
      <c r="V1079" s="31"/>
    </row>
    <row r="1080" spans="1:22" x14ac:dyDescent="0.2">
      <c r="A1080" s="23"/>
      <c r="B1080" s="32"/>
      <c r="C1080" s="32"/>
      <c r="D1080" s="32"/>
      <c r="E1080" s="32"/>
      <c r="I1080" s="29"/>
      <c r="P1080" s="26"/>
      <c r="R1080" s="26"/>
      <c r="V1080" s="31"/>
    </row>
    <row r="1081" spans="1:22" x14ac:dyDescent="0.2">
      <c r="A1081" s="23"/>
      <c r="B1081" s="32"/>
      <c r="C1081" s="32"/>
      <c r="D1081" s="32"/>
      <c r="E1081" s="32"/>
      <c r="I1081" s="29"/>
      <c r="P1081" s="26"/>
      <c r="R1081" s="26"/>
      <c r="V1081" s="31"/>
    </row>
    <row r="1082" spans="1:22" x14ac:dyDescent="0.2">
      <c r="A1082" s="23"/>
      <c r="B1082" s="32"/>
      <c r="C1082" s="32"/>
      <c r="D1082" s="32"/>
      <c r="E1082" s="32"/>
      <c r="I1082" s="29"/>
      <c r="P1082" s="26"/>
      <c r="R1082" s="26"/>
      <c r="V1082" s="31"/>
    </row>
    <row r="1083" spans="1:22" x14ac:dyDescent="0.2">
      <c r="A1083" s="23"/>
      <c r="B1083" s="32"/>
      <c r="C1083" s="32"/>
      <c r="D1083" s="32"/>
      <c r="E1083" s="32"/>
      <c r="I1083" s="29"/>
      <c r="P1083" s="26"/>
      <c r="R1083" s="26"/>
      <c r="V1083" s="31"/>
    </row>
    <row r="1084" spans="1:22" x14ac:dyDescent="0.2">
      <c r="A1084" s="23"/>
      <c r="B1084" s="32"/>
      <c r="C1084" s="32"/>
      <c r="D1084" s="32"/>
      <c r="E1084" s="32"/>
      <c r="I1084" s="29"/>
      <c r="P1084" s="26"/>
      <c r="R1084" s="26"/>
      <c r="V1084" s="31"/>
    </row>
    <row r="1085" spans="1:22" x14ac:dyDescent="0.2">
      <c r="A1085" s="23"/>
      <c r="B1085" s="32"/>
      <c r="C1085" s="32"/>
      <c r="D1085" s="32"/>
      <c r="E1085" s="32"/>
      <c r="I1085" s="29"/>
      <c r="P1085" s="26"/>
      <c r="R1085" s="26"/>
      <c r="V1085" s="31"/>
    </row>
    <row r="1086" spans="1:22" x14ac:dyDescent="0.2">
      <c r="A1086" s="23"/>
      <c r="B1086" s="32"/>
      <c r="C1086" s="32"/>
      <c r="D1086" s="32"/>
      <c r="E1086" s="32"/>
      <c r="I1086" s="29"/>
      <c r="P1086" s="26"/>
      <c r="R1086" s="26"/>
      <c r="V1086" s="31"/>
    </row>
    <row r="1087" spans="1:22" x14ac:dyDescent="0.2">
      <c r="A1087" s="23"/>
      <c r="B1087" s="32"/>
      <c r="C1087" s="32"/>
      <c r="D1087" s="32"/>
      <c r="E1087" s="32"/>
      <c r="I1087" s="29"/>
      <c r="P1087" s="26"/>
      <c r="R1087" s="26"/>
      <c r="V1087" s="31"/>
    </row>
    <row r="1088" spans="1:22" x14ac:dyDescent="0.2">
      <c r="A1088" s="23"/>
      <c r="B1088" s="32"/>
      <c r="C1088" s="32"/>
      <c r="D1088" s="32"/>
      <c r="E1088" s="32"/>
      <c r="I1088" s="29"/>
      <c r="P1088" s="26"/>
      <c r="R1088" s="26"/>
      <c r="V1088" s="31"/>
    </row>
    <row r="1089" spans="1:22" x14ac:dyDescent="0.2">
      <c r="A1089" s="23"/>
      <c r="B1089" s="32"/>
      <c r="C1089" s="32"/>
      <c r="D1089" s="32"/>
      <c r="E1089" s="32"/>
      <c r="I1089" s="29"/>
      <c r="P1089" s="26"/>
      <c r="R1089" s="26"/>
      <c r="V1089" s="31"/>
    </row>
    <row r="1090" spans="1:22" x14ac:dyDescent="0.2">
      <c r="A1090" s="23"/>
      <c r="B1090" s="32"/>
      <c r="C1090" s="32"/>
      <c r="D1090" s="32"/>
      <c r="E1090" s="32"/>
      <c r="I1090" s="29"/>
      <c r="P1090" s="26"/>
      <c r="R1090" s="26"/>
      <c r="V1090" s="31"/>
    </row>
    <row r="1091" spans="1:22" x14ac:dyDescent="0.2">
      <c r="A1091" s="23"/>
      <c r="B1091" s="32"/>
      <c r="C1091" s="32"/>
      <c r="D1091" s="32"/>
      <c r="E1091" s="32"/>
      <c r="I1091" s="29"/>
      <c r="P1091" s="26"/>
      <c r="R1091" s="26"/>
      <c r="V1091" s="31"/>
    </row>
    <row r="1092" spans="1:22" x14ac:dyDescent="0.2">
      <c r="A1092" s="23"/>
      <c r="B1092" s="32"/>
      <c r="C1092" s="32"/>
      <c r="D1092" s="32"/>
      <c r="E1092" s="32"/>
      <c r="I1092" s="29"/>
      <c r="P1092" s="26"/>
      <c r="R1092" s="26"/>
      <c r="V1092" s="31"/>
    </row>
    <row r="1093" spans="1:22" x14ac:dyDescent="0.2">
      <c r="A1093" s="23"/>
      <c r="B1093" s="32"/>
      <c r="C1093" s="32"/>
      <c r="D1093" s="32"/>
      <c r="E1093" s="32"/>
      <c r="I1093" s="29"/>
      <c r="P1093" s="26"/>
      <c r="R1093" s="26"/>
      <c r="V1093" s="31"/>
    </row>
    <row r="1094" spans="1:22" x14ac:dyDescent="0.2">
      <c r="A1094" s="23"/>
      <c r="B1094" s="32"/>
      <c r="C1094" s="32"/>
      <c r="D1094" s="32"/>
      <c r="E1094" s="32"/>
      <c r="I1094" s="29"/>
      <c r="P1094" s="26"/>
      <c r="R1094" s="26"/>
      <c r="V1094" s="31"/>
    </row>
    <row r="1095" spans="1:22" x14ac:dyDescent="0.2">
      <c r="A1095" s="23"/>
      <c r="B1095" s="32"/>
      <c r="C1095" s="32"/>
      <c r="D1095" s="32"/>
      <c r="E1095" s="32"/>
      <c r="I1095" s="29"/>
      <c r="P1095" s="26"/>
      <c r="R1095" s="26"/>
      <c r="V1095" s="31"/>
    </row>
    <row r="1096" spans="1:22" x14ac:dyDescent="0.2">
      <c r="A1096" s="23"/>
      <c r="B1096" s="32"/>
      <c r="C1096" s="32"/>
      <c r="D1096" s="32"/>
      <c r="E1096" s="32"/>
      <c r="I1096" s="29"/>
      <c r="P1096" s="26"/>
      <c r="R1096" s="26"/>
      <c r="V1096" s="31"/>
    </row>
    <row r="1097" spans="1:22" x14ac:dyDescent="0.2">
      <c r="A1097" s="23"/>
      <c r="B1097" s="32"/>
      <c r="C1097" s="32"/>
      <c r="D1097" s="32"/>
      <c r="E1097" s="32"/>
      <c r="I1097" s="29"/>
      <c r="P1097" s="26"/>
      <c r="R1097" s="26"/>
      <c r="V1097" s="31"/>
    </row>
    <row r="1098" spans="1:22" x14ac:dyDescent="0.2">
      <c r="A1098" s="23"/>
      <c r="B1098" s="32"/>
      <c r="C1098" s="32"/>
      <c r="D1098" s="32"/>
      <c r="E1098" s="32"/>
      <c r="I1098" s="29"/>
      <c r="P1098" s="26"/>
      <c r="R1098" s="26"/>
      <c r="V1098" s="31"/>
    </row>
    <row r="1099" spans="1:22" x14ac:dyDescent="0.2">
      <c r="A1099" s="23"/>
      <c r="B1099" s="32"/>
      <c r="C1099" s="32"/>
      <c r="D1099" s="32"/>
      <c r="E1099" s="32"/>
      <c r="I1099" s="29"/>
      <c r="P1099" s="26"/>
      <c r="R1099" s="26"/>
      <c r="V1099" s="31"/>
    </row>
    <row r="1100" spans="1:22" x14ac:dyDescent="0.2">
      <c r="A1100" s="23"/>
      <c r="B1100" s="32"/>
      <c r="C1100" s="32"/>
      <c r="D1100" s="32"/>
      <c r="E1100" s="32"/>
      <c r="I1100" s="29"/>
      <c r="P1100" s="26"/>
      <c r="R1100" s="26"/>
      <c r="V1100" s="31"/>
    </row>
    <row r="1101" spans="1:22" x14ac:dyDescent="0.2">
      <c r="A1101" s="23"/>
      <c r="B1101" s="32"/>
      <c r="C1101" s="32"/>
      <c r="D1101" s="32"/>
      <c r="E1101" s="32"/>
      <c r="I1101" s="29"/>
      <c r="P1101" s="26"/>
      <c r="R1101" s="26"/>
      <c r="V1101" s="31"/>
    </row>
    <row r="1102" spans="1:22" x14ac:dyDescent="0.2">
      <c r="A1102" s="23"/>
      <c r="B1102" s="32"/>
      <c r="C1102" s="32"/>
      <c r="D1102" s="32"/>
      <c r="E1102" s="32"/>
      <c r="I1102" s="29"/>
      <c r="P1102" s="26"/>
      <c r="R1102" s="26"/>
      <c r="V1102" s="31"/>
    </row>
    <row r="1103" spans="1:22" x14ac:dyDescent="0.2">
      <c r="A1103" s="23"/>
      <c r="B1103" s="32"/>
      <c r="C1103" s="32"/>
      <c r="D1103" s="32"/>
      <c r="E1103" s="32"/>
      <c r="I1103" s="29"/>
      <c r="P1103" s="26"/>
      <c r="R1103" s="26"/>
      <c r="V1103" s="31"/>
    </row>
    <row r="1104" spans="1:22" x14ac:dyDescent="0.2">
      <c r="A1104" s="23"/>
      <c r="B1104" s="32"/>
      <c r="C1104" s="32"/>
      <c r="D1104" s="32"/>
      <c r="E1104" s="32"/>
      <c r="I1104" s="29"/>
      <c r="P1104" s="26"/>
      <c r="R1104" s="26"/>
      <c r="V1104" s="31"/>
    </row>
    <row r="1105" spans="1:22" x14ac:dyDescent="0.2">
      <c r="A1105" s="23"/>
      <c r="B1105" s="32"/>
      <c r="C1105" s="32"/>
      <c r="D1105" s="32"/>
      <c r="E1105" s="32"/>
      <c r="I1105" s="29"/>
      <c r="P1105" s="26"/>
      <c r="R1105" s="26"/>
      <c r="V1105" s="31"/>
    </row>
    <row r="1106" spans="1:22" x14ac:dyDescent="0.2">
      <c r="A1106" s="23"/>
      <c r="B1106" s="32"/>
      <c r="C1106" s="32"/>
      <c r="D1106" s="32"/>
      <c r="E1106" s="32"/>
      <c r="I1106" s="29"/>
      <c r="P1106" s="26"/>
      <c r="R1106" s="26"/>
      <c r="V1106" s="31"/>
    </row>
    <row r="1107" spans="1:22" x14ac:dyDescent="0.2">
      <c r="A1107" s="23"/>
      <c r="B1107" s="32"/>
      <c r="C1107" s="32"/>
      <c r="D1107" s="32"/>
      <c r="E1107" s="32"/>
      <c r="I1107" s="29"/>
      <c r="P1107" s="26"/>
      <c r="R1107" s="26"/>
      <c r="V1107" s="31"/>
    </row>
    <row r="1108" spans="1:22" x14ac:dyDescent="0.2">
      <c r="A1108" s="23"/>
      <c r="B1108" s="32"/>
      <c r="C1108" s="32"/>
      <c r="D1108" s="32"/>
      <c r="E1108" s="32"/>
      <c r="I1108" s="29"/>
      <c r="P1108" s="26"/>
      <c r="R1108" s="26"/>
      <c r="V1108" s="31"/>
    </row>
    <row r="1109" spans="1:22" x14ac:dyDescent="0.2">
      <c r="A1109" s="23"/>
      <c r="B1109" s="32"/>
      <c r="C1109" s="32"/>
      <c r="D1109" s="32"/>
      <c r="E1109" s="32"/>
      <c r="I1109" s="29"/>
      <c r="P1109" s="26"/>
      <c r="R1109" s="26"/>
      <c r="V1109" s="31"/>
    </row>
    <row r="1110" spans="1:22" x14ac:dyDescent="0.2">
      <c r="A1110" s="23"/>
      <c r="B1110" s="32"/>
      <c r="C1110" s="32"/>
      <c r="D1110" s="32"/>
      <c r="E1110" s="32"/>
      <c r="I1110" s="29"/>
      <c r="P1110" s="26"/>
      <c r="R1110" s="26"/>
      <c r="V1110" s="31"/>
    </row>
    <row r="1111" spans="1:22" x14ac:dyDescent="0.2">
      <c r="A1111" s="23"/>
      <c r="B1111" s="32"/>
      <c r="C1111" s="32"/>
      <c r="D1111" s="32"/>
      <c r="E1111" s="32"/>
      <c r="I1111" s="29"/>
      <c r="P1111" s="26"/>
      <c r="R1111" s="26"/>
      <c r="V1111" s="31"/>
    </row>
    <row r="1112" spans="1:22" x14ac:dyDescent="0.2">
      <c r="A1112" s="23"/>
      <c r="B1112" s="32"/>
      <c r="C1112" s="32"/>
      <c r="D1112" s="32"/>
      <c r="E1112" s="32"/>
      <c r="I1112" s="29"/>
      <c r="P1112" s="26"/>
      <c r="R1112" s="26"/>
      <c r="V1112" s="31"/>
    </row>
    <row r="1113" spans="1:22" x14ac:dyDescent="0.2">
      <c r="A1113" s="23"/>
      <c r="B1113" s="32"/>
      <c r="C1113" s="32"/>
      <c r="D1113" s="32"/>
      <c r="E1113" s="32"/>
      <c r="I1113" s="29"/>
      <c r="P1113" s="26"/>
      <c r="R1113" s="26"/>
      <c r="V1113" s="31"/>
    </row>
    <row r="1114" spans="1:22" x14ac:dyDescent="0.2">
      <c r="A1114" s="23"/>
      <c r="B1114" s="32"/>
      <c r="C1114" s="32"/>
      <c r="D1114" s="32"/>
      <c r="E1114" s="32"/>
      <c r="I1114" s="29"/>
      <c r="P1114" s="26"/>
      <c r="R1114" s="26"/>
      <c r="V1114" s="31"/>
    </row>
    <row r="1115" spans="1:22" x14ac:dyDescent="0.2">
      <c r="A1115" s="23"/>
      <c r="B1115" s="32"/>
      <c r="C1115" s="32"/>
      <c r="D1115" s="32"/>
      <c r="E1115" s="32"/>
      <c r="I1115" s="29"/>
      <c r="P1115" s="26"/>
      <c r="R1115" s="26"/>
      <c r="V1115" s="31"/>
    </row>
    <row r="1116" spans="1:22" x14ac:dyDescent="0.2">
      <c r="A1116" s="23"/>
      <c r="B1116" s="32"/>
      <c r="C1116" s="32"/>
      <c r="D1116" s="32"/>
      <c r="E1116" s="32"/>
      <c r="I1116" s="29"/>
      <c r="P1116" s="26"/>
      <c r="R1116" s="26"/>
      <c r="V1116" s="31"/>
    </row>
    <row r="1117" spans="1:22" x14ac:dyDescent="0.2">
      <c r="A1117" s="23"/>
      <c r="B1117" s="32"/>
      <c r="C1117" s="32"/>
      <c r="D1117" s="32"/>
      <c r="E1117" s="32"/>
      <c r="I1117" s="29"/>
      <c r="P1117" s="26"/>
      <c r="R1117" s="26"/>
      <c r="V1117" s="31"/>
    </row>
    <row r="1118" spans="1:22" x14ac:dyDescent="0.2">
      <c r="A1118" s="23"/>
      <c r="B1118" s="32"/>
      <c r="C1118" s="32"/>
      <c r="D1118" s="32"/>
      <c r="E1118" s="32"/>
      <c r="I1118" s="29"/>
      <c r="P1118" s="26"/>
      <c r="R1118" s="26"/>
      <c r="V1118" s="31"/>
    </row>
    <row r="1119" spans="1:22" x14ac:dyDescent="0.2">
      <c r="A1119" s="23"/>
      <c r="B1119" s="32"/>
      <c r="C1119" s="32"/>
      <c r="D1119" s="32"/>
      <c r="E1119" s="32"/>
      <c r="I1119" s="29"/>
      <c r="P1119" s="26"/>
      <c r="R1119" s="26"/>
      <c r="V1119" s="31"/>
    </row>
    <row r="1120" spans="1:22" x14ac:dyDescent="0.2">
      <c r="A1120" s="23"/>
      <c r="B1120" s="32"/>
      <c r="C1120" s="32"/>
      <c r="D1120" s="32"/>
      <c r="E1120" s="32"/>
      <c r="I1120" s="29"/>
      <c r="P1120" s="26"/>
      <c r="R1120" s="26"/>
      <c r="V1120" s="31"/>
    </row>
    <row r="1121" spans="1:22" x14ac:dyDescent="0.2">
      <c r="A1121" s="23"/>
      <c r="B1121" s="32"/>
      <c r="C1121" s="32"/>
      <c r="D1121" s="32"/>
      <c r="E1121" s="32"/>
      <c r="I1121" s="29"/>
      <c r="P1121" s="26"/>
      <c r="R1121" s="26"/>
      <c r="V1121" s="31"/>
    </row>
    <row r="1122" spans="1:22" x14ac:dyDescent="0.2">
      <c r="A1122" s="23"/>
      <c r="B1122" s="32"/>
      <c r="C1122" s="32"/>
      <c r="D1122" s="32"/>
      <c r="E1122" s="32"/>
      <c r="I1122" s="29"/>
      <c r="P1122" s="26"/>
      <c r="R1122" s="26"/>
      <c r="V1122" s="31"/>
    </row>
    <row r="1123" spans="1:22" x14ac:dyDescent="0.2">
      <c r="A1123" s="23"/>
      <c r="B1123" s="32"/>
      <c r="C1123" s="32"/>
      <c r="D1123" s="32"/>
      <c r="E1123" s="32"/>
      <c r="I1123" s="29"/>
      <c r="P1123" s="26"/>
      <c r="R1123" s="26"/>
      <c r="V1123" s="31"/>
    </row>
    <row r="1124" spans="1:22" x14ac:dyDescent="0.2">
      <c r="A1124" s="23"/>
      <c r="B1124" s="32"/>
      <c r="C1124" s="32"/>
      <c r="D1124" s="32"/>
      <c r="E1124" s="32"/>
      <c r="I1124" s="29"/>
      <c r="P1124" s="26"/>
      <c r="R1124" s="26"/>
      <c r="V1124" s="31"/>
    </row>
    <row r="1125" spans="1:22" x14ac:dyDescent="0.2">
      <c r="A1125" s="23"/>
      <c r="B1125" s="32"/>
      <c r="C1125" s="32"/>
      <c r="D1125" s="32"/>
      <c r="E1125" s="32"/>
      <c r="I1125" s="29"/>
      <c r="P1125" s="26"/>
      <c r="R1125" s="26"/>
      <c r="V1125" s="31"/>
    </row>
    <row r="1126" spans="1:22" x14ac:dyDescent="0.2">
      <c r="A1126" s="23"/>
      <c r="B1126" s="32"/>
      <c r="C1126" s="32"/>
      <c r="D1126" s="32"/>
      <c r="E1126" s="32"/>
      <c r="I1126" s="29"/>
      <c r="P1126" s="26"/>
      <c r="R1126" s="26"/>
      <c r="V1126" s="31"/>
    </row>
    <row r="1127" spans="1:22" x14ac:dyDescent="0.2">
      <c r="A1127" s="23"/>
      <c r="B1127" s="32"/>
      <c r="C1127" s="32"/>
      <c r="D1127" s="32"/>
      <c r="E1127" s="32"/>
      <c r="I1127" s="29"/>
      <c r="P1127" s="26"/>
      <c r="R1127" s="26"/>
      <c r="V1127" s="31"/>
    </row>
    <row r="1128" spans="1:22" x14ac:dyDescent="0.2">
      <c r="A1128" s="23"/>
      <c r="B1128" s="32"/>
      <c r="C1128" s="32"/>
      <c r="D1128" s="32"/>
      <c r="E1128" s="32"/>
      <c r="I1128" s="29"/>
      <c r="P1128" s="26"/>
      <c r="R1128" s="26"/>
      <c r="V1128" s="31"/>
    </row>
    <row r="1129" spans="1:22" x14ac:dyDescent="0.2">
      <c r="A1129" s="23"/>
      <c r="B1129" s="32"/>
      <c r="C1129" s="32"/>
      <c r="D1129" s="32"/>
      <c r="E1129" s="32"/>
      <c r="I1129" s="29"/>
      <c r="P1129" s="26"/>
      <c r="R1129" s="26"/>
      <c r="V1129" s="31"/>
    </row>
    <row r="1130" spans="1:22" x14ac:dyDescent="0.2">
      <c r="A1130" s="23"/>
      <c r="B1130" s="32"/>
      <c r="C1130" s="32"/>
      <c r="D1130" s="32"/>
      <c r="E1130" s="32"/>
      <c r="I1130" s="29"/>
      <c r="P1130" s="26"/>
      <c r="R1130" s="26"/>
      <c r="V1130" s="31"/>
    </row>
    <row r="1131" spans="1:22" x14ac:dyDescent="0.2">
      <c r="A1131" s="23"/>
      <c r="B1131" s="32"/>
      <c r="C1131" s="32"/>
      <c r="D1131" s="32"/>
      <c r="E1131" s="32"/>
      <c r="I1131" s="29"/>
      <c r="P1131" s="26"/>
      <c r="R1131" s="26"/>
      <c r="V1131" s="31"/>
    </row>
    <row r="1132" spans="1:22" x14ac:dyDescent="0.2">
      <c r="A1132" s="23"/>
      <c r="B1132" s="32"/>
      <c r="C1132" s="32"/>
      <c r="D1132" s="32"/>
      <c r="E1132" s="32"/>
      <c r="I1132" s="29"/>
      <c r="P1132" s="26"/>
      <c r="R1132" s="26"/>
      <c r="V1132" s="31"/>
    </row>
    <row r="1133" spans="1:22" x14ac:dyDescent="0.2">
      <c r="A1133" s="23"/>
      <c r="B1133" s="32"/>
      <c r="C1133" s="32"/>
      <c r="D1133" s="32"/>
      <c r="E1133" s="32"/>
      <c r="I1133" s="29"/>
      <c r="P1133" s="26"/>
      <c r="R1133" s="26"/>
      <c r="V1133" s="31"/>
    </row>
    <row r="1134" spans="1:22" x14ac:dyDescent="0.2">
      <c r="A1134" s="23"/>
      <c r="B1134" s="32"/>
      <c r="C1134" s="32"/>
      <c r="D1134" s="32"/>
      <c r="E1134" s="32"/>
      <c r="I1134" s="29"/>
      <c r="P1134" s="26"/>
      <c r="R1134" s="26"/>
      <c r="V1134" s="31"/>
    </row>
    <row r="1135" spans="1:22" x14ac:dyDescent="0.2">
      <c r="A1135" s="23"/>
      <c r="B1135" s="32"/>
      <c r="C1135" s="32"/>
      <c r="D1135" s="32"/>
      <c r="E1135" s="32"/>
      <c r="I1135" s="29"/>
      <c r="P1135" s="26"/>
      <c r="R1135" s="26"/>
      <c r="V1135" s="31"/>
    </row>
    <row r="1136" spans="1:22" x14ac:dyDescent="0.2">
      <c r="A1136" s="23"/>
      <c r="B1136" s="32"/>
      <c r="C1136" s="32"/>
      <c r="D1136" s="32"/>
      <c r="E1136" s="32"/>
      <c r="I1136" s="29"/>
      <c r="P1136" s="26"/>
      <c r="R1136" s="26"/>
      <c r="V1136" s="31"/>
    </row>
    <row r="1137" spans="1:22" x14ac:dyDescent="0.2">
      <c r="A1137" s="23"/>
      <c r="B1137" s="32"/>
      <c r="C1137" s="32"/>
      <c r="D1137" s="32"/>
      <c r="E1137" s="32"/>
      <c r="I1137" s="29"/>
      <c r="P1137" s="26"/>
      <c r="R1137" s="26"/>
      <c r="V1137" s="31"/>
    </row>
    <row r="1138" spans="1:22" x14ac:dyDescent="0.2">
      <c r="A1138" s="23"/>
      <c r="B1138" s="32"/>
      <c r="C1138" s="32"/>
      <c r="D1138" s="32"/>
      <c r="E1138" s="32"/>
      <c r="I1138" s="29"/>
      <c r="P1138" s="26"/>
      <c r="R1138" s="26"/>
      <c r="V1138" s="31"/>
    </row>
    <row r="1139" spans="1:22" x14ac:dyDescent="0.2">
      <c r="A1139" s="23"/>
      <c r="B1139" s="32"/>
      <c r="C1139" s="32"/>
      <c r="D1139" s="32"/>
      <c r="E1139" s="32"/>
      <c r="I1139" s="29"/>
      <c r="P1139" s="26"/>
      <c r="R1139" s="26"/>
      <c r="V1139" s="31"/>
    </row>
    <row r="1140" spans="1:22" x14ac:dyDescent="0.2">
      <c r="A1140" s="23"/>
      <c r="B1140" s="32"/>
      <c r="C1140" s="32"/>
      <c r="D1140" s="32"/>
      <c r="E1140" s="32"/>
      <c r="I1140" s="29"/>
      <c r="P1140" s="26"/>
      <c r="R1140" s="26"/>
      <c r="V1140" s="31"/>
    </row>
    <row r="1141" spans="1:22" x14ac:dyDescent="0.2">
      <c r="A1141" s="23"/>
      <c r="B1141" s="32"/>
      <c r="C1141" s="32"/>
      <c r="D1141" s="32"/>
      <c r="E1141" s="32"/>
      <c r="I1141" s="29"/>
      <c r="P1141" s="26"/>
      <c r="R1141" s="26"/>
      <c r="V1141" s="31"/>
    </row>
    <row r="1142" spans="1:22" x14ac:dyDescent="0.2">
      <c r="A1142" s="23"/>
      <c r="B1142" s="32"/>
      <c r="C1142" s="32"/>
      <c r="D1142" s="32"/>
      <c r="E1142" s="32"/>
      <c r="I1142" s="29"/>
      <c r="P1142" s="26"/>
      <c r="R1142" s="26"/>
      <c r="V1142" s="31"/>
    </row>
    <row r="1143" spans="1:22" x14ac:dyDescent="0.2">
      <c r="A1143" s="23"/>
      <c r="B1143" s="32"/>
      <c r="C1143" s="32"/>
      <c r="D1143" s="32"/>
      <c r="E1143" s="32"/>
      <c r="I1143" s="29"/>
      <c r="P1143" s="26"/>
      <c r="R1143" s="26"/>
      <c r="V1143" s="31"/>
    </row>
    <row r="1144" spans="1:22" x14ac:dyDescent="0.2">
      <c r="A1144" s="23"/>
      <c r="B1144" s="32"/>
      <c r="C1144" s="32"/>
      <c r="D1144" s="32"/>
      <c r="E1144" s="32"/>
      <c r="I1144" s="29"/>
      <c r="P1144" s="26"/>
      <c r="R1144" s="26"/>
      <c r="V1144" s="31"/>
    </row>
    <row r="1145" spans="1:22" x14ac:dyDescent="0.2">
      <c r="A1145" s="23"/>
      <c r="B1145" s="32"/>
      <c r="C1145" s="32"/>
      <c r="D1145" s="32"/>
      <c r="E1145" s="32"/>
      <c r="I1145" s="29"/>
      <c r="P1145" s="26"/>
      <c r="R1145" s="26"/>
      <c r="V1145" s="31"/>
    </row>
    <row r="1146" spans="1:22" x14ac:dyDescent="0.2">
      <c r="A1146" s="23"/>
      <c r="B1146" s="32"/>
      <c r="C1146" s="32"/>
      <c r="D1146" s="32"/>
      <c r="E1146" s="32"/>
      <c r="I1146" s="29"/>
      <c r="P1146" s="26"/>
      <c r="R1146" s="26"/>
      <c r="V1146" s="31"/>
    </row>
    <row r="1147" spans="1:22" x14ac:dyDescent="0.2">
      <c r="A1147" s="23"/>
    </row>
    <row r="1148" spans="1:22" x14ac:dyDescent="0.2">
      <c r="A1148" s="23"/>
    </row>
    <row r="1149" spans="1:22" x14ac:dyDescent="0.2">
      <c r="A1149" s="23"/>
    </row>
    <row r="1150" spans="1:22" x14ac:dyDescent="0.2">
      <c r="A1150" s="23"/>
    </row>
    <row r="1151" spans="1:22" x14ac:dyDescent="0.2">
      <c r="A1151" s="23"/>
    </row>
    <row r="1152" spans="1:22" x14ac:dyDescent="0.2">
      <c r="A1152" s="23"/>
    </row>
    <row r="1153" spans="1:1" x14ac:dyDescent="0.2">
      <c r="A1153" s="23"/>
    </row>
    <row r="1154" spans="1:1" x14ac:dyDescent="0.2">
      <c r="A1154" s="23"/>
    </row>
    <row r="1155" spans="1:1" x14ac:dyDescent="0.2">
      <c r="A1155" s="23"/>
    </row>
    <row r="1156" spans="1:1" x14ac:dyDescent="0.2">
      <c r="A1156" s="23"/>
    </row>
    <row r="1157" spans="1:1" x14ac:dyDescent="0.2">
      <c r="A1157" s="23"/>
    </row>
    <row r="1158" spans="1:1" x14ac:dyDescent="0.2">
      <c r="A1158" s="23"/>
    </row>
    <row r="1159" spans="1:1" x14ac:dyDescent="0.2">
      <c r="A1159" s="23"/>
    </row>
    <row r="1160" spans="1:1" x14ac:dyDescent="0.2">
      <c r="A1160" s="23"/>
    </row>
    <row r="1161" spans="1:1" x14ac:dyDescent="0.2">
      <c r="A1161" s="23"/>
    </row>
    <row r="1162" spans="1:1" x14ac:dyDescent="0.2">
      <c r="A1162" s="23"/>
    </row>
    <row r="1163" spans="1:1" x14ac:dyDescent="0.2">
      <c r="A1163" s="23"/>
    </row>
    <row r="1164" spans="1:1" x14ac:dyDescent="0.2">
      <c r="A1164" s="23"/>
    </row>
    <row r="1165" spans="1:1" x14ac:dyDescent="0.2">
      <c r="A1165" s="23"/>
    </row>
    <row r="1166" spans="1:1" x14ac:dyDescent="0.2">
      <c r="A1166" s="23"/>
    </row>
    <row r="1167" spans="1:1" x14ac:dyDescent="0.2">
      <c r="A1167" s="23"/>
    </row>
    <row r="1168" spans="1:1" x14ac:dyDescent="0.2">
      <c r="A1168" s="23"/>
    </row>
    <row r="1169" spans="1:1" x14ac:dyDescent="0.2">
      <c r="A1169" s="23"/>
    </row>
    <row r="1170" spans="1:1" x14ac:dyDescent="0.2">
      <c r="A1170" s="23"/>
    </row>
    <row r="1171" spans="1:1" x14ac:dyDescent="0.2">
      <c r="A1171" s="23"/>
    </row>
    <row r="1172" spans="1:1" x14ac:dyDescent="0.2">
      <c r="A1172" s="23"/>
    </row>
    <row r="1173" spans="1:1" x14ac:dyDescent="0.2">
      <c r="A1173" s="23"/>
    </row>
    <row r="1174" spans="1:1" x14ac:dyDescent="0.2">
      <c r="A1174" s="23"/>
    </row>
    <row r="1175" spans="1:1" x14ac:dyDescent="0.2">
      <c r="A1175" s="23"/>
    </row>
    <row r="1176" spans="1:1" x14ac:dyDescent="0.2">
      <c r="A1176" s="23"/>
    </row>
    <row r="1177" spans="1:1" x14ac:dyDescent="0.2">
      <c r="A1177" s="23"/>
    </row>
    <row r="1178" spans="1:1" x14ac:dyDescent="0.2">
      <c r="A1178" s="23"/>
    </row>
    <row r="1179" spans="1:1" x14ac:dyDescent="0.2">
      <c r="A1179" s="23"/>
    </row>
    <row r="1180" spans="1:1" x14ac:dyDescent="0.2">
      <c r="A1180" s="23"/>
    </row>
    <row r="1181" spans="1:1" x14ac:dyDescent="0.2">
      <c r="A1181" s="23"/>
    </row>
    <row r="1182" spans="1:1" x14ac:dyDescent="0.2">
      <c r="A1182" s="23"/>
    </row>
    <row r="1183" spans="1:1" x14ac:dyDescent="0.2">
      <c r="A1183" s="23"/>
    </row>
    <row r="1184" spans="1:1" x14ac:dyDescent="0.2">
      <c r="A1184" s="23"/>
    </row>
    <row r="1185" spans="1:1" x14ac:dyDescent="0.2">
      <c r="A1185" s="23"/>
    </row>
    <row r="1186" spans="1:1" x14ac:dyDescent="0.2">
      <c r="A1186" s="23"/>
    </row>
    <row r="1187" spans="1:1" x14ac:dyDescent="0.2">
      <c r="A1187" s="23"/>
    </row>
    <row r="1188" spans="1:1" x14ac:dyDescent="0.2">
      <c r="A1188" s="23"/>
    </row>
    <row r="1189" spans="1:1" x14ac:dyDescent="0.2">
      <c r="A1189" s="23"/>
    </row>
    <row r="1190" spans="1:1" x14ac:dyDescent="0.2">
      <c r="A1190" s="23"/>
    </row>
    <row r="1191" spans="1:1" x14ac:dyDescent="0.2">
      <c r="A1191" s="23"/>
    </row>
    <row r="1192" spans="1:1" x14ac:dyDescent="0.2">
      <c r="A1192" s="23"/>
    </row>
    <row r="1193" spans="1:1" x14ac:dyDescent="0.2">
      <c r="A1193" s="23"/>
    </row>
    <row r="1194" spans="1:1" x14ac:dyDescent="0.2">
      <c r="A1194" s="23"/>
    </row>
    <row r="1195" spans="1:1" x14ac:dyDescent="0.2">
      <c r="A1195" s="23"/>
    </row>
    <row r="1196" spans="1:1" x14ac:dyDescent="0.2">
      <c r="A1196" s="23"/>
    </row>
    <row r="1197" spans="1:1" x14ac:dyDescent="0.2">
      <c r="A1197" s="23"/>
    </row>
    <row r="1198" spans="1:1" x14ac:dyDescent="0.2">
      <c r="A1198" s="23"/>
    </row>
    <row r="1199" spans="1:1" x14ac:dyDescent="0.2">
      <c r="A1199" s="23"/>
    </row>
    <row r="1200" spans="1:1" x14ac:dyDescent="0.2">
      <c r="A1200" s="23"/>
    </row>
    <row r="1201" spans="1:1" x14ac:dyDescent="0.2">
      <c r="A1201" s="23"/>
    </row>
    <row r="1202" spans="1:1" x14ac:dyDescent="0.2">
      <c r="A1202" s="23"/>
    </row>
    <row r="1203" spans="1:1" x14ac:dyDescent="0.2">
      <c r="A1203" s="23"/>
    </row>
    <row r="1204" spans="1:1" x14ac:dyDescent="0.2">
      <c r="A1204" s="23"/>
    </row>
    <row r="1205" spans="1:1" x14ac:dyDescent="0.2">
      <c r="A1205" s="23"/>
    </row>
    <row r="1206" spans="1:1" x14ac:dyDescent="0.2">
      <c r="A1206" s="23"/>
    </row>
    <row r="1207" spans="1:1" x14ac:dyDescent="0.2">
      <c r="A1207" s="23"/>
    </row>
    <row r="1208" spans="1:1" x14ac:dyDescent="0.2">
      <c r="A1208" s="23"/>
    </row>
    <row r="1209" spans="1:1" x14ac:dyDescent="0.2">
      <c r="A1209" s="23"/>
    </row>
    <row r="1210" spans="1:1" x14ac:dyDescent="0.2">
      <c r="A1210" s="23"/>
    </row>
    <row r="1211" spans="1:1" x14ac:dyDescent="0.2">
      <c r="A1211" s="23"/>
    </row>
    <row r="1212" spans="1:1" x14ac:dyDescent="0.2">
      <c r="A1212" s="23"/>
    </row>
    <row r="1213" spans="1:1" x14ac:dyDescent="0.2">
      <c r="A1213" s="23"/>
    </row>
    <row r="1214" spans="1:1" x14ac:dyDescent="0.2">
      <c r="A1214" s="23"/>
    </row>
    <row r="1215" spans="1:1" x14ac:dyDescent="0.2">
      <c r="A1215" s="23"/>
    </row>
    <row r="1216" spans="1:1" x14ac:dyDescent="0.2">
      <c r="A1216" s="23"/>
    </row>
    <row r="1217" spans="1:1" x14ac:dyDescent="0.2">
      <c r="A1217" s="23"/>
    </row>
    <row r="1218" spans="1:1" x14ac:dyDescent="0.2">
      <c r="A1218" s="23"/>
    </row>
    <row r="1219" spans="1:1" x14ac:dyDescent="0.2">
      <c r="A1219" s="23"/>
    </row>
    <row r="1220" spans="1:1" x14ac:dyDescent="0.2">
      <c r="A1220" s="23"/>
    </row>
    <row r="1221" spans="1:1" x14ac:dyDescent="0.2">
      <c r="A1221" s="23"/>
    </row>
    <row r="1222" spans="1:1" x14ac:dyDescent="0.2">
      <c r="A1222" s="23"/>
    </row>
    <row r="1223" spans="1:1" x14ac:dyDescent="0.2">
      <c r="A1223" s="23"/>
    </row>
    <row r="1224" spans="1:1" x14ac:dyDescent="0.2">
      <c r="A1224" s="23"/>
    </row>
    <row r="1225" spans="1:1" x14ac:dyDescent="0.2">
      <c r="A1225" s="23"/>
    </row>
    <row r="1226" spans="1:1" x14ac:dyDescent="0.2">
      <c r="A1226" s="23"/>
    </row>
    <row r="1227" spans="1:1" x14ac:dyDescent="0.2">
      <c r="A1227" s="23"/>
    </row>
    <row r="1228" spans="1:1" x14ac:dyDescent="0.2">
      <c r="A1228" s="23"/>
    </row>
    <row r="1229" spans="1:1" x14ac:dyDescent="0.2">
      <c r="A1229" s="23"/>
    </row>
    <row r="1230" spans="1:1" x14ac:dyDescent="0.2">
      <c r="A1230" s="23"/>
    </row>
    <row r="1231" spans="1:1" x14ac:dyDescent="0.2">
      <c r="A1231" s="23"/>
    </row>
    <row r="1232" spans="1:1" x14ac:dyDescent="0.2">
      <c r="A1232" s="23"/>
    </row>
    <row r="1233" spans="1:1" x14ac:dyDescent="0.2">
      <c r="A1233" s="23"/>
    </row>
    <row r="1234" spans="1:1" x14ac:dyDescent="0.2">
      <c r="A1234" s="23"/>
    </row>
    <row r="1235" spans="1:1" x14ac:dyDescent="0.2">
      <c r="A1235" s="23"/>
    </row>
    <row r="1236" spans="1:1" x14ac:dyDescent="0.2">
      <c r="A1236" s="23"/>
    </row>
    <row r="1237" spans="1:1" x14ac:dyDescent="0.2">
      <c r="A1237" s="23"/>
    </row>
    <row r="1238" spans="1:1" x14ac:dyDescent="0.2">
      <c r="A1238" s="23"/>
    </row>
    <row r="1239" spans="1:1" x14ac:dyDescent="0.2">
      <c r="A1239" s="23"/>
    </row>
    <row r="1240" spans="1:1" x14ac:dyDescent="0.2">
      <c r="A1240" s="23"/>
    </row>
    <row r="1241" spans="1:1" x14ac:dyDescent="0.2">
      <c r="A1241" s="23"/>
    </row>
    <row r="1242" spans="1:1" x14ac:dyDescent="0.2">
      <c r="A1242" s="23"/>
    </row>
    <row r="1243" spans="1:1" x14ac:dyDescent="0.2">
      <c r="A1243" s="23"/>
    </row>
    <row r="1244" spans="1:1" x14ac:dyDescent="0.2">
      <c r="A1244" s="23"/>
    </row>
    <row r="1245" spans="1:1" x14ac:dyDescent="0.2">
      <c r="A1245" s="23"/>
    </row>
    <row r="1246" spans="1:1" x14ac:dyDescent="0.2">
      <c r="A1246" s="23"/>
    </row>
    <row r="1247" spans="1:1" x14ac:dyDescent="0.2">
      <c r="A1247" s="23"/>
    </row>
    <row r="1248" spans="1:1" x14ac:dyDescent="0.2">
      <c r="A1248" s="23"/>
    </row>
    <row r="1249" spans="1:1" x14ac:dyDescent="0.2">
      <c r="A1249" s="23"/>
    </row>
    <row r="1250" spans="1:1" x14ac:dyDescent="0.2">
      <c r="A1250" s="23"/>
    </row>
    <row r="1251" spans="1:1" x14ac:dyDescent="0.2">
      <c r="A1251" s="23"/>
    </row>
    <row r="1252" spans="1:1" x14ac:dyDescent="0.2">
      <c r="A1252" s="23"/>
    </row>
    <row r="1253" spans="1:1" x14ac:dyDescent="0.2">
      <c r="A1253" s="23"/>
    </row>
    <row r="1254" spans="1:1" x14ac:dyDescent="0.2">
      <c r="A1254" s="23"/>
    </row>
    <row r="1255" spans="1:1" x14ac:dyDescent="0.2">
      <c r="A1255" s="23"/>
    </row>
    <row r="1256" spans="1:1" x14ac:dyDescent="0.2">
      <c r="A1256" s="23"/>
    </row>
    <row r="1257" spans="1:1" x14ac:dyDescent="0.2">
      <c r="A1257" s="23"/>
    </row>
    <row r="1258" spans="1:1" x14ac:dyDescent="0.2">
      <c r="A1258" s="23"/>
    </row>
    <row r="1259" spans="1:1" x14ac:dyDescent="0.2">
      <c r="A1259" s="23"/>
    </row>
    <row r="1260" spans="1:1" x14ac:dyDescent="0.2">
      <c r="A1260" s="23"/>
    </row>
    <row r="1261" spans="1:1" x14ac:dyDescent="0.2">
      <c r="A1261" s="23"/>
    </row>
    <row r="1262" spans="1:1" x14ac:dyDescent="0.2">
      <c r="A1262" s="23"/>
    </row>
    <row r="1263" spans="1:1" x14ac:dyDescent="0.2">
      <c r="A1263" s="23"/>
    </row>
    <row r="1264" spans="1:1" x14ac:dyDescent="0.2">
      <c r="A1264" s="23"/>
    </row>
    <row r="1265" spans="1:1" x14ac:dyDescent="0.2">
      <c r="A1265" s="23"/>
    </row>
    <row r="1266" spans="1:1" x14ac:dyDescent="0.2">
      <c r="A1266" s="23"/>
    </row>
    <row r="1267" spans="1:1" x14ac:dyDescent="0.2">
      <c r="A1267" s="23"/>
    </row>
    <row r="1268" spans="1:1" x14ac:dyDescent="0.2">
      <c r="A1268" s="23"/>
    </row>
    <row r="1269" spans="1:1" x14ac:dyDescent="0.2">
      <c r="A1269" s="23"/>
    </row>
    <row r="1270" spans="1:1" x14ac:dyDescent="0.2">
      <c r="A1270" s="23"/>
    </row>
    <row r="1271" spans="1:1" x14ac:dyDescent="0.2">
      <c r="A1271" s="23"/>
    </row>
    <row r="1272" spans="1:1" x14ac:dyDescent="0.2">
      <c r="A1272" s="23"/>
    </row>
    <row r="1273" spans="1:1" x14ac:dyDescent="0.2">
      <c r="A1273" s="23"/>
    </row>
    <row r="1274" spans="1:1" x14ac:dyDescent="0.2">
      <c r="A1274" s="23"/>
    </row>
    <row r="1275" spans="1:1" x14ac:dyDescent="0.2">
      <c r="A1275" s="23"/>
    </row>
    <row r="1276" spans="1:1" x14ac:dyDescent="0.2">
      <c r="A1276" s="23"/>
    </row>
    <row r="1277" spans="1:1" x14ac:dyDescent="0.2">
      <c r="A1277" s="23"/>
    </row>
    <row r="1278" spans="1:1" x14ac:dyDescent="0.2">
      <c r="A1278" s="23"/>
    </row>
    <row r="1279" spans="1:1" x14ac:dyDescent="0.2">
      <c r="A1279" s="23"/>
    </row>
    <row r="1280" spans="1:1" x14ac:dyDescent="0.2">
      <c r="A1280" s="23"/>
    </row>
    <row r="1281" spans="1:1" x14ac:dyDescent="0.2">
      <c r="A1281" s="23"/>
    </row>
    <row r="1282" spans="1:1" x14ac:dyDescent="0.2">
      <c r="A1282" s="23"/>
    </row>
    <row r="1283" spans="1:1" x14ac:dyDescent="0.2">
      <c r="A1283" s="23"/>
    </row>
    <row r="1284" spans="1:1" x14ac:dyDescent="0.2">
      <c r="A1284" s="23"/>
    </row>
    <row r="1285" spans="1:1" x14ac:dyDescent="0.2">
      <c r="A1285" s="23"/>
    </row>
    <row r="1286" spans="1:1" x14ac:dyDescent="0.2">
      <c r="A1286" s="23"/>
    </row>
    <row r="1287" spans="1:1" x14ac:dyDescent="0.2">
      <c r="A1287" s="23"/>
    </row>
    <row r="1288" spans="1:1" x14ac:dyDescent="0.2">
      <c r="A1288" s="23"/>
    </row>
    <row r="1289" spans="1:1" x14ac:dyDescent="0.2">
      <c r="A1289" s="23"/>
    </row>
    <row r="1290" spans="1:1" x14ac:dyDescent="0.2">
      <c r="A1290" s="23"/>
    </row>
    <row r="1291" spans="1:1" x14ac:dyDescent="0.2">
      <c r="A1291" s="23"/>
    </row>
    <row r="1292" spans="1:1" x14ac:dyDescent="0.2">
      <c r="A1292" s="23"/>
    </row>
    <row r="1293" spans="1:1" x14ac:dyDescent="0.2">
      <c r="A1293" s="23"/>
    </row>
    <row r="1294" spans="1:1" x14ac:dyDescent="0.2">
      <c r="A1294" s="23"/>
    </row>
    <row r="1295" spans="1:1" x14ac:dyDescent="0.2">
      <c r="A1295" s="23"/>
    </row>
    <row r="1296" spans="1:1" x14ac:dyDescent="0.2">
      <c r="A1296" s="23"/>
    </row>
    <row r="1297" spans="1:1" x14ac:dyDescent="0.2">
      <c r="A1297" s="23"/>
    </row>
    <row r="1298" spans="1:1" x14ac:dyDescent="0.2">
      <c r="A1298" s="23"/>
    </row>
    <row r="1299" spans="1:1" x14ac:dyDescent="0.2">
      <c r="A1299" s="23"/>
    </row>
    <row r="1300" spans="1:1" x14ac:dyDescent="0.2">
      <c r="A1300" s="23"/>
    </row>
    <row r="1301" spans="1:1" x14ac:dyDescent="0.2">
      <c r="A1301" s="23"/>
    </row>
    <row r="1302" spans="1:1" x14ac:dyDescent="0.2">
      <c r="A1302" s="23"/>
    </row>
    <row r="1303" spans="1:1" x14ac:dyDescent="0.2">
      <c r="A1303" s="23"/>
    </row>
    <row r="1304" spans="1:1" x14ac:dyDescent="0.2">
      <c r="A1304" s="23"/>
    </row>
    <row r="1305" spans="1:1" x14ac:dyDescent="0.2">
      <c r="A1305" s="23"/>
    </row>
    <row r="1306" spans="1:1" x14ac:dyDescent="0.2">
      <c r="A1306" s="23"/>
    </row>
    <row r="1307" spans="1:1" x14ac:dyDescent="0.2">
      <c r="A1307" s="23"/>
    </row>
    <row r="1308" spans="1:1" x14ac:dyDescent="0.2">
      <c r="A1308" s="23"/>
    </row>
    <row r="1309" spans="1:1" x14ac:dyDescent="0.2">
      <c r="A1309" s="23"/>
    </row>
    <row r="1310" spans="1:1" x14ac:dyDescent="0.2">
      <c r="A1310" s="23"/>
    </row>
    <row r="1311" spans="1:1" x14ac:dyDescent="0.2">
      <c r="A1311" s="23"/>
    </row>
    <row r="1312" spans="1:1" x14ac:dyDescent="0.2">
      <c r="A1312" s="23"/>
    </row>
    <row r="1313" spans="1:1" x14ac:dyDescent="0.2">
      <c r="A1313" s="23"/>
    </row>
    <row r="1314" spans="1:1" x14ac:dyDescent="0.2">
      <c r="A1314" s="23"/>
    </row>
    <row r="1315" spans="1:1" x14ac:dyDescent="0.2">
      <c r="A1315" s="23"/>
    </row>
    <row r="1316" spans="1:1" x14ac:dyDescent="0.2">
      <c r="A1316" s="23"/>
    </row>
    <row r="1317" spans="1:1" x14ac:dyDescent="0.2">
      <c r="A1317" s="23"/>
    </row>
    <row r="1318" spans="1:1" x14ac:dyDescent="0.2">
      <c r="A1318" s="23"/>
    </row>
    <row r="1319" spans="1:1" x14ac:dyDescent="0.2">
      <c r="A1319" s="23"/>
    </row>
    <row r="1320" spans="1:1" x14ac:dyDescent="0.2">
      <c r="A1320" s="23"/>
    </row>
    <row r="1321" spans="1:1" x14ac:dyDescent="0.2">
      <c r="A1321" s="23"/>
    </row>
    <row r="1322" spans="1:1" x14ac:dyDescent="0.2">
      <c r="A1322" s="23"/>
    </row>
    <row r="1323" spans="1:1" x14ac:dyDescent="0.2">
      <c r="A1323" s="23"/>
    </row>
    <row r="1324" spans="1:1" x14ac:dyDescent="0.2">
      <c r="A1324" s="23"/>
    </row>
    <row r="1325" spans="1:1" x14ac:dyDescent="0.2">
      <c r="A1325" s="23"/>
    </row>
    <row r="1326" spans="1:1" x14ac:dyDescent="0.2">
      <c r="A1326" s="23"/>
    </row>
    <row r="1327" spans="1:1" x14ac:dyDescent="0.2">
      <c r="A1327" s="23"/>
    </row>
    <row r="1328" spans="1:1" x14ac:dyDescent="0.2">
      <c r="A1328" s="23"/>
    </row>
    <row r="1329" spans="1:1" x14ac:dyDescent="0.2">
      <c r="A1329" s="23"/>
    </row>
    <row r="1330" spans="1:1" x14ac:dyDescent="0.2">
      <c r="A1330" s="23"/>
    </row>
    <row r="1331" spans="1:1" x14ac:dyDescent="0.2">
      <c r="A1331" s="23"/>
    </row>
    <row r="1332" spans="1:1" x14ac:dyDescent="0.2">
      <c r="A1332" s="23"/>
    </row>
    <row r="1333" spans="1:1" x14ac:dyDescent="0.2">
      <c r="A1333" s="23"/>
    </row>
    <row r="1334" spans="1:1" x14ac:dyDescent="0.2">
      <c r="A1334" s="23"/>
    </row>
    <row r="1335" spans="1:1" x14ac:dyDescent="0.2">
      <c r="A1335" s="23"/>
    </row>
    <row r="1336" spans="1:1" x14ac:dyDescent="0.2">
      <c r="A1336" s="23"/>
    </row>
    <row r="1337" spans="1:1" x14ac:dyDescent="0.2">
      <c r="A1337" s="23"/>
    </row>
    <row r="1338" spans="1:1" x14ac:dyDescent="0.2">
      <c r="A1338" s="23"/>
    </row>
    <row r="1339" spans="1:1" x14ac:dyDescent="0.2">
      <c r="A1339" s="23"/>
    </row>
    <row r="1340" spans="1:1" x14ac:dyDescent="0.2">
      <c r="A1340" s="23"/>
    </row>
    <row r="1341" spans="1:1" x14ac:dyDescent="0.2">
      <c r="A1341" s="23"/>
    </row>
    <row r="1342" spans="1:1" x14ac:dyDescent="0.2">
      <c r="A1342" s="23"/>
    </row>
    <row r="1343" spans="1:1" x14ac:dyDescent="0.2">
      <c r="A1343" s="23"/>
    </row>
    <row r="1344" spans="1:1" x14ac:dyDescent="0.2">
      <c r="A1344" s="23"/>
    </row>
    <row r="1345" spans="1:1" x14ac:dyDescent="0.2">
      <c r="A1345" s="23"/>
    </row>
    <row r="1346" spans="1:1" x14ac:dyDescent="0.2">
      <c r="A1346" s="23"/>
    </row>
    <row r="1347" spans="1:1" x14ac:dyDescent="0.2">
      <c r="A1347" s="23"/>
    </row>
    <row r="1348" spans="1:1" x14ac:dyDescent="0.2">
      <c r="A1348" s="23"/>
    </row>
    <row r="1349" spans="1:1" x14ac:dyDescent="0.2">
      <c r="A1349" s="23"/>
    </row>
    <row r="1350" spans="1:1" x14ac:dyDescent="0.2">
      <c r="A1350" s="23"/>
    </row>
    <row r="1351" spans="1:1" x14ac:dyDescent="0.2">
      <c r="A1351" s="23"/>
    </row>
    <row r="1352" spans="1:1" x14ac:dyDescent="0.2">
      <c r="A1352" s="23"/>
    </row>
    <row r="1353" spans="1:1" x14ac:dyDescent="0.2">
      <c r="A1353" s="23"/>
    </row>
    <row r="1354" spans="1:1" x14ac:dyDescent="0.2">
      <c r="A1354" s="23"/>
    </row>
    <row r="1355" spans="1:1" x14ac:dyDescent="0.2">
      <c r="A1355" s="23"/>
    </row>
    <row r="1356" spans="1:1" x14ac:dyDescent="0.2">
      <c r="A1356" s="23"/>
    </row>
    <row r="1357" spans="1:1" x14ac:dyDescent="0.2">
      <c r="A1357" s="23"/>
    </row>
    <row r="1358" spans="1:1" x14ac:dyDescent="0.2">
      <c r="A1358" s="23"/>
    </row>
    <row r="1359" spans="1:1" x14ac:dyDescent="0.2">
      <c r="A1359" s="23"/>
    </row>
    <row r="1360" spans="1:1" x14ac:dyDescent="0.2">
      <c r="A1360" s="23"/>
    </row>
    <row r="1361" spans="1:1" x14ac:dyDescent="0.2">
      <c r="A1361" s="23"/>
    </row>
    <row r="1362" spans="1:1" x14ac:dyDescent="0.2">
      <c r="A1362" s="23"/>
    </row>
    <row r="1363" spans="1:1" x14ac:dyDescent="0.2">
      <c r="A1363" s="23"/>
    </row>
    <row r="1364" spans="1:1" x14ac:dyDescent="0.2">
      <c r="A1364" s="23"/>
    </row>
    <row r="1365" spans="1:1" x14ac:dyDescent="0.2">
      <c r="A1365" s="23"/>
    </row>
    <row r="1366" spans="1:1" x14ac:dyDescent="0.2">
      <c r="A1366" s="23"/>
    </row>
    <row r="1367" spans="1:1" x14ac:dyDescent="0.2">
      <c r="A1367" s="23"/>
    </row>
    <row r="1368" spans="1:1" x14ac:dyDescent="0.2">
      <c r="A1368" s="23"/>
    </row>
    <row r="1369" spans="1:1" x14ac:dyDescent="0.2">
      <c r="A1369" s="23"/>
    </row>
    <row r="1370" spans="1:1" x14ac:dyDescent="0.2">
      <c r="A1370" s="23"/>
    </row>
    <row r="1371" spans="1:1" x14ac:dyDescent="0.2">
      <c r="A1371" s="23"/>
    </row>
    <row r="1372" spans="1:1" x14ac:dyDescent="0.2">
      <c r="A1372" s="23"/>
    </row>
    <row r="1373" spans="1:1" x14ac:dyDescent="0.2">
      <c r="A1373" s="23"/>
    </row>
    <row r="1374" spans="1:1" x14ac:dyDescent="0.2">
      <c r="A1374" s="23"/>
    </row>
    <row r="1375" spans="1:1" x14ac:dyDescent="0.2">
      <c r="A1375" s="23"/>
    </row>
    <row r="1376" spans="1:1" x14ac:dyDescent="0.2">
      <c r="A1376" s="23"/>
    </row>
    <row r="1377" spans="1:1" x14ac:dyDescent="0.2">
      <c r="A1377" s="23"/>
    </row>
    <row r="1378" spans="1:1" x14ac:dyDescent="0.2">
      <c r="A1378" s="23"/>
    </row>
    <row r="1379" spans="1:1" x14ac:dyDescent="0.2">
      <c r="A1379" s="23"/>
    </row>
    <row r="1380" spans="1:1" x14ac:dyDescent="0.2">
      <c r="A1380" s="23"/>
    </row>
    <row r="1381" spans="1:1" x14ac:dyDescent="0.2">
      <c r="A1381" s="23"/>
    </row>
    <row r="1382" spans="1:1" x14ac:dyDescent="0.2">
      <c r="A1382" s="23"/>
    </row>
    <row r="1383" spans="1:1" x14ac:dyDescent="0.2">
      <c r="A1383" s="23"/>
    </row>
  </sheetData>
  <sheetProtection algorithmName="SHA-512" hashValue="Oxx+Pn49PnHTbja5544TAzaGaLm5TT2DGtHFnEsAe/P8LE8ufuzVxRuBzrG4rWpBMcNa8TEJW5Pywt2N1qWEoA==" saltValue="JEmG00kUtJ73P0rDF6rJHA==" spinCount="100000" sheet="1" objects="1" scenarios="1" selectLockedCells="1" selectUnlockedCells="1"/>
  <mergeCells count="4">
    <mergeCell ref="O1:P1"/>
    <mergeCell ref="K25:Y25"/>
    <mergeCell ref="K61:Y61"/>
    <mergeCell ref="K91:Y91"/>
  </mergeCells>
  <phoneticPr fontId="0" type="noConversion"/>
  <dataValidations count="1">
    <dataValidation type="textLength" operator="lessThan" allowBlank="1" showInputMessage="1" showErrorMessage="1" sqref="Y4:Y15" xr:uid="{00000000-0002-0000-0000-000000000000}">
      <formula1>36</formula1>
    </dataValidation>
  </dataValidations>
  <pageMargins left="0.5" right="0" top="0.5" bottom="0" header="0.5" footer="0.5"/>
  <pageSetup scale="83" fitToHeight="0" orientation="landscape" r:id="rId1"/>
  <headerFooter alignWithMargins="0"/>
  <rowBreaks count="3" manualBreakCount="3">
    <brk id="17" max="16383" man="1"/>
    <brk id="59" max="25" man="1"/>
    <brk id="90" max="16383" man="1"/>
  </rowBreaks>
  <colBreaks count="2" manualBreakCount="2">
    <brk id="8" max="1048575" man="1"/>
    <brk id="25" max="1048575" man="1"/>
  </colBreaks>
  <drawing r:id="rId2"/>
  <legacyDrawing r:id="rId3"/>
  <controls>
    <mc:AlternateContent xmlns:mc="http://schemas.openxmlformats.org/markup-compatibility/2006">
      <mc:Choice Requires="x14">
        <control shapeId="4097" r:id="rId4" name="SHOW_CONTROLS">
          <controlPr defaultSize="0" autoLine="0" r:id="rId5">
            <anchor>
              <from>
                <xdr:col>0</xdr:col>
                <xdr:colOff>28575</xdr:colOff>
                <xdr:row>0</xdr:row>
                <xdr:rowOff>19050</xdr:rowOff>
              </from>
              <to>
                <xdr:col>6</xdr:col>
                <xdr:colOff>933450</xdr:colOff>
                <xdr:row>0</xdr:row>
                <xdr:rowOff>371475</xdr:rowOff>
              </to>
            </anchor>
          </controlPr>
        </control>
      </mc:Choice>
      <mc:Fallback>
        <control shapeId="4097" r:id="rId4" name="SHOW_CONTROL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"/>
  <sheetViews>
    <sheetView zoomScaleNormal="100" workbookViewId="0">
      <pane xSplit="1" topLeftCell="B1" activePane="topRight" state="frozen"/>
      <selection activeCell="A2" sqref="A2:G38"/>
      <selection pane="topRight" activeCell="A3" sqref="A3:F3"/>
    </sheetView>
  </sheetViews>
  <sheetFormatPr defaultColWidth="9.140625" defaultRowHeight="11.25" x14ac:dyDescent="0.2"/>
  <cols>
    <col min="1" max="1" width="9.5703125" style="7" bestFit="1" customWidth="1"/>
    <col min="2" max="2" width="11.5703125" style="5" bestFit="1" customWidth="1"/>
    <col min="3" max="3" width="11.28515625" style="2" bestFit="1" customWidth="1"/>
    <col min="4" max="4" width="10.7109375" style="5" bestFit="1" customWidth="1"/>
    <col min="5" max="5" width="12.5703125" style="5" customWidth="1"/>
    <col min="6" max="6" width="17.7109375" style="5" customWidth="1"/>
    <col min="7" max="7" width="7" style="7" bestFit="1" customWidth="1"/>
    <col min="8" max="8" width="11.140625" style="18" bestFit="1" customWidth="1"/>
    <col min="9" max="9" width="18.140625" style="19" bestFit="1" customWidth="1"/>
    <col min="10" max="10" width="18.140625" style="7" customWidth="1"/>
    <col min="11" max="16384" width="9.140625" style="2"/>
  </cols>
  <sheetData>
    <row r="1" spans="1:10" s="1" customFormat="1" x14ac:dyDescent="0.2">
      <c r="A1" s="9">
        <f>COUNTA(A3:A10000)</f>
        <v>1</v>
      </c>
      <c r="B1" s="10">
        <v>8</v>
      </c>
      <c r="C1" s="12">
        <v>8</v>
      </c>
      <c r="D1" s="10">
        <v>1</v>
      </c>
      <c r="E1" s="10">
        <v>8</v>
      </c>
      <c r="F1" s="10">
        <v>123</v>
      </c>
      <c r="G1" s="9">
        <f>SUM(B1:F1)</f>
        <v>148</v>
      </c>
      <c r="H1" s="17"/>
      <c r="I1" s="9"/>
      <c r="J1" s="9"/>
    </row>
    <row r="2" spans="1:10" s="1" customFormat="1" x14ac:dyDescent="0.2">
      <c r="A2" s="6" t="s">
        <v>42</v>
      </c>
      <c r="B2" s="4" t="s">
        <v>44</v>
      </c>
      <c r="C2" s="1" t="s">
        <v>45</v>
      </c>
      <c r="D2" s="4" t="s">
        <v>46</v>
      </c>
      <c r="E2" s="4" t="s">
        <v>47</v>
      </c>
      <c r="F2" s="4" t="s">
        <v>48</v>
      </c>
      <c r="G2" s="6" t="s">
        <v>43</v>
      </c>
      <c r="H2" s="17" t="s">
        <v>50</v>
      </c>
      <c r="I2" s="9" t="s">
        <v>49</v>
      </c>
      <c r="J2" s="6" t="s">
        <v>51</v>
      </c>
    </row>
    <row r="3" spans="1:10" x14ac:dyDescent="0.2">
      <c r="A3" s="7">
        <v>1</v>
      </c>
      <c r="B3" s="5" t="s">
        <v>143</v>
      </c>
      <c r="C3" s="2" t="str">
        <f>REPT(" ",8)</f>
        <v xml:space="preserve">        </v>
      </c>
      <c r="D3" s="5">
        <v>1</v>
      </c>
      <c r="E3" s="5">
        <v>20080324</v>
      </c>
      <c r="F3" s="5" t="str">
        <f>REPT(" ",123)</f>
        <v xml:space="preserve">                                                                                                                           </v>
      </c>
      <c r="G3" s="7">
        <f>LEN(B3)+LEN(C3)+LEN(D3)+LEN(E3)+LEN(F3)</f>
        <v>148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B44"/>
  <sheetViews>
    <sheetView workbookViewId="0">
      <pane xSplit="1" topLeftCell="B1" activePane="topRight" state="frozen"/>
      <selection activeCell="A2" sqref="A2:G38"/>
      <selection pane="topRight" activeCell="A44" sqref="A44:X44"/>
    </sheetView>
  </sheetViews>
  <sheetFormatPr defaultColWidth="44" defaultRowHeight="11.25" x14ac:dyDescent="0.2"/>
  <cols>
    <col min="1" max="1" width="9.5703125" style="7" bestFit="1" customWidth="1"/>
    <col min="2" max="2" width="12" style="5" bestFit="1" customWidth="1"/>
    <col min="3" max="3" width="11.7109375" style="2" bestFit="1" customWidth="1"/>
    <col min="4" max="4" width="11.140625" style="5" bestFit="1" customWidth="1"/>
    <col min="5" max="5" width="12.5703125" style="5" bestFit="1" customWidth="1"/>
    <col min="6" max="6" width="14.7109375" style="2" bestFit="1" customWidth="1"/>
    <col min="7" max="7" width="14" style="5" bestFit="1" customWidth="1"/>
    <col min="8" max="8" width="22.140625" style="5" bestFit="1" customWidth="1"/>
    <col min="9" max="9" width="11.7109375" style="5" bestFit="1" customWidth="1"/>
    <col min="10" max="10" width="12.5703125" style="2" bestFit="1" customWidth="1"/>
    <col min="11" max="11" width="12.85546875" style="5" bestFit="1" customWidth="1"/>
    <col min="12" max="12" width="12.28515625" style="40" bestFit="1" customWidth="1"/>
    <col min="13" max="13" width="12.28515625" style="37" bestFit="1" customWidth="1"/>
    <col min="14" max="14" width="12.7109375" style="40" bestFit="1" customWidth="1"/>
    <col min="15" max="15" width="12.85546875" style="37" bestFit="1" customWidth="1"/>
    <col min="16" max="16" width="12.7109375" style="40" bestFit="1" customWidth="1"/>
    <col min="17" max="17" width="12.85546875" style="2" bestFit="1" customWidth="1"/>
    <col min="18" max="18" width="12.7109375" style="2" bestFit="1" customWidth="1"/>
    <col min="19" max="19" width="11.7109375" style="2" bestFit="1" customWidth="1"/>
    <col min="20" max="20" width="16.42578125" style="2" bestFit="1" customWidth="1"/>
    <col min="21" max="21" width="15.7109375" style="2" bestFit="1" customWidth="1"/>
    <col min="22" max="22" width="17.7109375" style="2" bestFit="1" customWidth="1"/>
    <col min="23" max="23" width="12.28515625" style="2" bestFit="1" customWidth="1"/>
    <col min="24" max="24" width="12.140625" style="2" bestFit="1" customWidth="1"/>
    <col min="25" max="25" width="7" style="7" bestFit="1" customWidth="1"/>
    <col min="26" max="26" width="11.140625" style="18" bestFit="1" customWidth="1"/>
    <col min="27" max="27" width="18.140625" style="19" bestFit="1" customWidth="1"/>
    <col min="28" max="28" width="18.140625" style="7" customWidth="1"/>
    <col min="29" max="16384" width="44" style="2"/>
  </cols>
  <sheetData>
    <row r="1" spans="1:28" s="1" customFormat="1" x14ac:dyDescent="0.2">
      <c r="A1" s="9">
        <f>COUNTA(A3:A10000)</f>
        <v>42</v>
      </c>
      <c r="B1" s="10">
        <v>8</v>
      </c>
      <c r="C1" s="12">
        <v>8</v>
      </c>
      <c r="D1" s="10">
        <v>1</v>
      </c>
      <c r="E1" s="10">
        <v>4</v>
      </c>
      <c r="F1" s="12">
        <v>8</v>
      </c>
      <c r="G1" s="10">
        <v>12</v>
      </c>
      <c r="H1" s="10">
        <v>35</v>
      </c>
      <c r="I1" s="10">
        <v>1</v>
      </c>
      <c r="J1" s="12">
        <v>2</v>
      </c>
      <c r="K1" s="10">
        <v>1</v>
      </c>
      <c r="L1" s="38">
        <v>6</v>
      </c>
      <c r="M1" s="35">
        <v>6</v>
      </c>
      <c r="N1" s="38">
        <v>6</v>
      </c>
      <c r="O1" s="35">
        <v>6</v>
      </c>
      <c r="P1" s="38">
        <v>6</v>
      </c>
      <c r="Q1" s="12">
        <v>6</v>
      </c>
      <c r="R1" s="12">
        <v>6</v>
      </c>
      <c r="S1" s="12">
        <v>8</v>
      </c>
      <c r="T1" s="12">
        <v>4</v>
      </c>
      <c r="U1" s="12">
        <v>4</v>
      </c>
      <c r="V1" s="12">
        <v>1</v>
      </c>
      <c r="W1" s="12">
        <v>8</v>
      </c>
      <c r="X1" s="12">
        <v>1</v>
      </c>
      <c r="Y1" s="9">
        <f>SUM(B1:X1)</f>
        <v>148</v>
      </c>
      <c r="Z1" s="17"/>
      <c r="AA1" s="9"/>
      <c r="AB1" s="9"/>
    </row>
    <row r="2" spans="1:28" s="1" customFormat="1" x14ac:dyDescent="0.2">
      <c r="A2" s="6" t="s">
        <v>42</v>
      </c>
      <c r="B2" s="4" t="s">
        <v>44</v>
      </c>
      <c r="C2" s="1" t="s">
        <v>45</v>
      </c>
      <c r="D2" s="4" t="s">
        <v>46</v>
      </c>
      <c r="E2" s="4" t="s">
        <v>52</v>
      </c>
      <c r="F2" s="1" t="s">
        <v>53</v>
      </c>
      <c r="G2" s="4" t="s">
        <v>54</v>
      </c>
      <c r="H2" s="4" t="s">
        <v>55</v>
      </c>
      <c r="I2" s="4" t="s">
        <v>56</v>
      </c>
      <c r="J2" s="1" t="s">
        <v>57</v>
      </c>
      <c r="K2" s="4" t="s">
        <v>58</v>
      </c>
      <c r="L2" s="39" t="s">
        <v>59</v>
      </c>
      <c r="M2" s="36" t="s">
        <v>60</v>
      </c>
      <c r="N2" s="39" t="s">
        <v>61</v>
      </c>
      <c r="O2" s="36" t="s">
        <v>62</v>
      </c>
      <c r="P2" s="39" t="s">
        <v>63</v>
      </c>
      <c r="Q2" s="1" t="s">
        <v>64</v>
      </c>
      <c r="R2" s="1" t="s">
        <v>65</v>
      </c>
      <c r="S2" s="1" t="s">
        <v>66</v>
      </c>
      <c r="T2" s="1" t="s">
        <v>67</v>
      </c>
      <c r="U2" s="1" t="s">
        <v>68</v>
      </c>
      <c r="V2" s="1" t="s">
        <v>69</v>
      </c>
      <c r="W2" s="1" t="s">
        <v>70</v>
      </c>
      <c r="X2" s="1" t="s">
        <v>71</v>
      </c>
      <c r="Y2" s="6" t="s">
        <v>43</v>
      </c>
      <c r="Z2" s="17" t="s">
        <v>50</v>
      </c>
      <c r="AA2" s="9" t="s">
        <v>49</v>
      </c>
      <c r="AB2" s="6" t="s">
        <v>51</v>
      </c>
    </row>
    <row r="3" spans="1:28" x14ac:dyDescent="0.2">
      <c r="A3" s="7">
        <v>1</v>
      </c>
      <c r="B3" s="5" t="s">
        <v>143</v>
      </c>
      <c r="C3" s="2" t="str">
        <f t="shared" ref="C3:C44" si="0">REPT(" ",8)</f>
        <v xml:space="preserve">        </v>
      </c>
      <c r="D3" s="5">
        <v>2</v>
      </c>
      <c r="E3" s="5" t="str">
        <f t="shared" ref="E3:E44" si="1">CONCATENATE(REPT(" ",1),"JJV")</f>
        <v xml:space="preserve"> JJV</v>
      </c>
      <c r="F3" s="2" t="str">
        <f t="shared" ref="F3:F44" si="2">CONCATENATE(REPT(" ",8),"")</f>
        <v xml:space="preserve">        </v>
      </c>
      <c r="G3" s="13" t="str">
        <f>CONCATENATE(REPT("0",7),"20000")</f>
        <v>000000020000</v>
      </c>
      <c r="H3" s="5" t="str">
        <f>CONCATENATE(REPT(" ",4),"Reclass NCAT Cont Stud PC000136")</f>
        <v xml:space="preserve">    Reclass NCAT Cont Stud PC000136</v>
      </c>
      <c r="I3" s="5" t="s">
        <v>161</v>
      </c>
      <c r="J3" s="2" t="str">
        <f t="shared" ref="J3:J44" si="3">CONCATENATE(REPT(" ",2),"")</f>
        <v xml:space="preserve">  </v>
      </c>
      <c r="K3" s="5" t="s">
        <v>162</v>
      </c>
      <c r="L3" s="40">
        <v>134211</v>
      </c>
      <c r="M3" s="37">
        <v>134211</v>
      </c>
      <c r="N3" s="40" t="str">
        <f t="shared" ref="N3:N44" si="4">CONCATENATE(REPT(" ",6),"")</f>
        <v xml:space="preserve">      </v>
      </c>
      <c r="O3" s="37">
        <v>234510</v>
      </c>
      <c r="P3" s="40" t="str">
        <f t="shared" ref="P3:R22" si="5">CONCATENATE(REPT(" ",6),"")</f>
        <v xml:space="preserve">      </v>
      </c>
      <c r="Q3" s="2" t="str">
        <f t="shared" si="5"/>
        <v xml:space="preserve">      </v>
      </c>
      <c r="R3" s="2" t="str">
        <f t="shared" si="5"/>
        <v xml:space="preserve">      </v>
      </c>
      <c r="S3" s="5" t="str">
        <f t="shared" ref="S3:S44" si="6">CONCATENATE(REPT(" ",8),"")</f>
        <v xml:space="preserve">        </v>
      </c>
      <c r="T3" s="5" t="str">
        <f t="shared" ref="T3:U22" si="7">CONCATENATE(REPT(" ",4),"")</f>
        <v xml:space="preserve">    </v>
      </c>
      <c r="U3" s="5" t="str">
        <f t="shared" si="7"/>
        <v xml:space="preserve">    </v>
      </c>
      <c r="V3" s="5" t="str">
        <f t="shared" ref="V3:V44" si="8">CONCATENATE(REPT(" ",1),"")</f>
        <v xml:space="preserve"> </v>
      </c>
      <c r="W3" s="5" t="str">
        <f t="shared" ref="W3:W44" si="9">CONCATENATE(REPT(" ",8),"")</f>
        <v xml:space="preserve">        </v>
      </c>
      <c r="X3" s="5" t="str">
        <f t="shared" ref="X3:X44" si="10">CONCATENATE(REPT(" ",1),"")</f>
        <v xml:space="preserve"> </v>
      </c>
      <c r="Y3" s="7">
        <f t="shared" ref="Y3:Y44" si="11">LEN(B3)+LEN(C3)+LEN(D3)+LEN(E3)+LEN(F3)+LEN(G3)+LEN(H3)+LEN(I3)+LEN(J3)+LEN(K3)+LEN(L3)+LEN(M3)+LEN(N3)+LEN(O3)+LEN(P3)+LEN(Q3)+LEN(R3)+LEN(S3)+LEN(T3)+LEN(U3)+LEN(V3)+LEN(W3)+LEN(X3)</f>
        <v>148</v>
      </c>
    </row>
    <row r="4" spans="1:28" x14ac:dyDescent="0.2">
      <c r="A4" s="7">
        <v>1</v>
      </c>
      <c r="B4" s="5" t="s">
        <v>143</v>
      </c>
      <c r="C4" s="2" t="str">
        <f t="shared" si="0"/>
        <v xml:space="preserve">        </v>
      </c>
      <c r="D4" s="5">
        <v>2</v>
      </c>
      <c r="E4" s="5" t="str">
        <f t="shared" si="1"/>
        <v xml:space="preserve"> JJV</v>
      </c>
      <c r="F4" s="2" t="str">
        <f t="shared" si="2"/>
        <v xml:space="preserve">        </v>
      </c>
      <c r="G4" s="13" t="str">
        <f>CONCATENATE(REPT("0",7),"20000")</f>
        <v>000000020000</v>
      </c>
      <c r="H4" s="5" t="str">
        <f>CONCATENATE(REPT(" ",4),"Reclass NCAT Cont Stud PC000136")</f>
        <v xml:space="preserve">    Reclass NCAT Cont Stud PC000136</v>
      </c>
      <c r="I4" s="5" t="s">
        <v>160</v>
      </c>
      <c r="J4" s="2" t="str">
        <f t="shared" si="3"/>
        <v xml:space="preserve">  </v>
      </c>
      <c r="K4" s="5" t="s">
        <v>162</v>
      </c>
      <c r="L4" s="40">
        <v>110044</v>
      </c>
      <c r="M4" s="37">
        <v>110044</v>
      </c>
      <c r="N4" s="40" t="str">
        <f t="shared" si="4"/>
        <v xml:space="preserve">      </v>
      </c>
      <c r="O4" s="37">
        <v>234510</v>
      </c>
      <c r="P4" s="40" t="str">
        <f t="shared" si="5"/>
        <v xml:space="preserve">      </v>
      </c>
      <c r="Q4" s="2" t="str">
        <f t="shared" si="5"/>
        <v xml:space="preserve">      </v>
      </c>
      <c r="R4" s="2" t="str">
        <f t="shared" si="5"/>
        <v xml:space="preserve">      </v>
      </c>
      <c r="S4" s="5" t="str">
        <f t="shared" si="6"/>
        <v xml:space="preserve">        </v>
      </c>
      <c r="T4" s="5" t="str">
        <f t="shared" si="7"/>
        <v xml:space="preserve">    </v>
      </c>
      <c r="U4" s="5" t="str">
        <f t="shared" si="7"/>
        <v xml:space="preserve">    </v>
      </c>
      <c r="V4" s="5" t="str">
        <f t="shared" si="8"/>
        <v xml:space="preserve"> </v>
      </c>
      <c r="W4" s="5" t="str">
        <f t="shared" si="9"/>
        <v xml:space="preserve">        </v>
      </c>
      <c r="X4" s="5" t="str">
        <f t="shared" si="10"/>
        <v xml:space="preserve"> </v>
      </c>
      <c r="Y4" s="7">
        <f t="shared" si="11"/>
        <v>148</v>
      </c>
    </row>
    <row r="5" spans="1:28" x14ac:dyDescent="0.2">
      <c r="A5" s="7">
        <v>1</v>
      </c>
      <c r="B5" s="5" t="s">
        <v>143</v>
      </c>
      <c r="C5" s="2" t="str">
        <f t="shared" si="0"/>
        <v xml:space="preserve">        </v>
      </c>
      <c r="D5" s="5">
        <v>2</v>
      </c>
      <c r="E5" s="5" t="str">
        <f t="shared" si="1"/>
        <v xml:space="preserve"> JJV</v>
      </c>
      <c r="F5" s="2" t="str">
        <f t="shared" si="2"/>
        <v xml:space="preserve">        </v>
      </c>
      <c r="G5" s="13" t="str">
        <f>CONCATENATE(REPT("0",7),"20000")</f>
        <v>000000020000</v>
      </c>
      <c r="H5" s="5" t="str">
        <f>CONCATENATE(REPT(" ",4),"Reclass NCAT Cont Stud PC000136")</f>
        <v xml:space="preserve">    Reclass NCAT Cont Stud PC000136</v>
      </c>
      <c r="I5" s="5" t="s">
        <v>161</v>
      </c>
      <c r="J5" s="2" t="str">
        <f t="shared" si="3"/>
        <v xml:space="preserve">  </v>
      </c>
      <c r="K5" s="5" t="s">
        <v>162</v>
      </c>
      <c r="L5" s="40">
        <v>134211</v>
      </c>
      <c r="M5" s="37">
        <v>134211</v>
      </c>
      <c r="N5" s="40" t="str">
        <f t="shared" si="4"/>
        <v xml:space="preserve">      </v>
      </c>
      <c r="O5" s="37">
        <v>234510</v>
      </c>
      <c r="P5" s="40" t="str">
        <f t="shared" si="5"/>
        <v xml:space="preserve">      </v>
      </c>
      <c r="Q5" s="2" t="str">
        <f t="shared" si="5"/>
        <v xml:space="preserve">      </v>
      </c>
      <c r="R5" s="2" t="str">
        <f t="shared" si="5"/>
        <v xml:space="preserve">      </v>
      </c>
      <c r="S5" s="5" t="str">
        <f t="shared" si="6"/>
        <v xml:space="preserve">        </v>
      </c>
      <c r="T5" s="5" t="str">
        <f t="shared" si="7"/>
        <v xml:space="preserve">    </v>
      </c>
      <c r="U5" s="5" t="str">
        <f t="shared" si="7"/>
        <v xml:space="preserve">    </v>
      </c>
      <c r="V5" s="5" t="str">
        <f t="shared" si="8"/>
        <v xml:space="preserve"> </v>
      </c>
      <c r="W5" s="5" t="str">
        <f t="shared" si="9"/>
        <v xml:space="preserve">        </v>
      </c>
      <c r="X5" s="5" t="str">
        <f t="shared" si="10"/>
        <v xml:space="preserve"> </v>
      </c>
      <c r="Y5" s="7">
        <f t="shared" si="11"/>
        <v>148</v>
      </c>
    </row>
    <row r="6" spans="1:28" x14ac:dyDescent="0.2">
      <c r="A6" s="7">
        <v>1</v>
      </c>
      <c r="B6" s="5" t="s">
        <v>143</v>
      </c>
      <c r="C6" s="2" t="str">
        <f t="shared" si="0"/>
        <v xml:space="preserve">        </v>
      </c>
      <c r="D6" s="5">
        <v>2</v>
      </c>
      <c r="E6" s="5" t="str">
        <f t="shared" si="1"/>
        <v xml:space="preserve"> JJV</v>
      </c>
      <c r="F6" s="2" t="str">
        <f t="shared" si="2"/>
        <v xml:space="preserve">        </v>
      </c>
      <c r="G6" s="13" t="str">
        <f>CONCATENATE(REPT("0",7),"20000")</f>
        <v>000000020000</v>
      </c>
      <c r="H6" s="5" t="str">
        <f>CONCATENATE(REPT(" ",4),"Reclass NCAT Cont Stud PC000136")</f>
        <v xml:space="preserve">    Reclass NCAT Cont Stud PC000136</v>
      </c>
      <c r="I6" s="5" t="s">
        <v>160</v>
      </c>
      <c r="J6" s="2" t="str">
        <f t="shared" si="3"/>
        <v xml:space="preserve">  </v>
      </c>
      <c r="K6" s="5" t="s">
        <v>162</v>
      </c>
      <c r="L6" s="40">
        <v>110044</v>
      </c>
      <c r="M6" s="37">
        <v>110044</v>
      </c>
      <c r="N6" s="40" t="str">
        <f t="shared" si="4"/>
        <v xml:space="preserve">      </v>
      </c>
      <c r="O6" s="37">
        <v>234510</v>
      </c>
      <c r="P6" s="40" t="str">
        <f t="shared" si="5"/>
        <v xml:space="preserve">      </v>
      </c>
      <c r="Q6" s="2" t="str">
        <f t="shared" si="5"/>
        <v xml:space="preserve">      </v>
      </c>
      <c r="R6" s="2" t="str">
        <f t="shared" si="5"/>
        <v xml:space="preserve">      </v>
      </c>
      <c r="S6" s="5" t="str">
        <f t="shared" si="6"/>
        <v xml:space="preserve">        </v>
      </c>
      <c r="T6" s="5" t="str">
        <f t="shared" si="7"/>
        <v xml:space="preserve">    </v>
      </c>
      <c r="U6" s="5" t="str">
        <f t="shared" si="7"/>
        <v xml:space="preserve">    </v>
      </c>
      <c r="V6" s="5" t="str">
        <f t="shared" si="8"/>
        <v xml:space="preserve"> </v>
      </c>
      <c r="W6" s="5" t="str">
        <f t="shared" si="9"/>
        <v xml:space="preserve">        </v>
      </c>
      <c r="X6" s="5" t="str">
        <f t="shared" si="10"/>
        <v xml:space="preserve"> </v>
      </c>
      <c r="Y6" s="7">
        <f t="shared" si="11"/>
        <v>148</v>
      </c>
    </row>
    <row r="7" spans="1:28" x14ac:dyDescent="0.2">
      <c r="A7" s="7">
        <v>1</v>
      </c>
      <c r="B7" s="5" t="s">
        <v>143</v>
      </c>
      <c r="C7" s="2" t="str">
        <f t="shared" si="0"/>
        <v xml:space="preserve">        </v>
      </c>
      <c r="D7" s="5">
        <v>2</v>
      </c>
      <c r="E7" s="5" t="str">
        <f t="shared" si="1"/>
        <v xml:space="preserve"> JJV</v>
      </c>
      <c r="F7" s="2" t="str">
        <f t="shared" si="2"/>
        <v xml:space="preserve">        </v>
      </c>
      <c r="G7" s="13" t="str">
        <f>CONCATENATE(REPT("0",8),"7727")</f>
        <v>000000007727</v>
      </c>
      <c r="H7" s="5" t="str">
        <f>CONCATENATE(REPT(" ",4),"Reclass Fisher Sci Alt PC000139")</f>
        <v xml:space="preserve">    Reclass Fisher Sci Alt PC000139</v>
      </c>
      <c r="I7" s="5" t="s">
        <v>161</v>
      </c>
      <c r="J7" s="2" t="str">
        <f t="shared" si="3"/>
        <v xml:space="preserve">  </v>
      </c>
      <c r="K7" s="5" t="s">
        <v>162</v>
      </c>
      <c r="L7" s="40">
        <v>134211</v>
      </c>
      <c r="M7" s="37">
        <v>134211</v>
      </c>
      <c r="N7" s="40" t="str">
        <f t="shared" si="4"/>
        <v xml:space="preserve">      </v>
      </c>
      <c r="O7" s="37">
        <v>201710</v>
      </c>
      <c r="P7" s="40" t="str">
        <f t="shared" si="5"/>
        <v xml:space="preserve">      </v>
      </c>
      <c r="Q7" s="2" t="str">
        <f t="shared" si="5"/>
        <v xml:space="preserve">      </v>
      </c>
      <c r="R7" s="2" t="str">
        <f t="shared" si="5"/>
        <v xml:space="preserve">      </v>
      </c>
      <c r="S7" s="5" t="str">
        <f t="shared" si="6"/>
        <v xml:space="preserve">        </v>
      </c>
      <c r="T7" s="5" t="str">
        <f t="shared" si="7"/>
        <v xml:space="preserve">    </v>
      </c>
      <c r="U7" s="5" t="str">
        <f t="shared" si="7"/>
        <v xml:space="preserve">    </v>
      </c>
      <c r="V7" s="5" t="str">
        <f t="shared" si="8"/>
        <v xml:space="preserve"> </v>
      </c>
      <c r="W7" s="5" t="str">
        <f t="shared" si="9"/>
        <v xml:space="preserve">        </v>
      </c>
      <c r="X7" s="5" t="str">
        <f t="shared" si="10"/>
        <v xml:space="preserve"> </v>
      </c>
      <c r="Y7" s="7">
        <f t="shared" si="11"/>
        <v>148</v>
      </c>
    </row>
    <row r="8" spans="1:28" x14ac:dyDescent="0.2">
      <c r="A8" s="7">
        <v>1</v>
      </c>
      <c r="B8" s="5" t="s">
        <v>143</v>
      </c>
      <c r="C8" s="2" t="str">
        <f t="shared" si="0"/>
        <v xml:space="preserve">        </v>
      </c>
      <c r="D8" s="5">
        <v>2</v>
      </c>
      <c r="E8" s="5" t="str">
        <f t="shared" si="1"/>
        <v xml:space="preserve"> JJV</v>
      </c>
      <c r="F8" s="2" t="str">
        <f t="shared" si="2"/>
        <v xml:space="preserve">        </v>
      </c>
      <c r="G8" s="13" t="str">
        <f>CONCATENATE(REPT("0",8),"7727")</f>
        <v>000000007727</v>
      </c>
      <c r="H8" s="5" t="str">
        <f>CONCATENATE(REPT(" ",4),"Reclass Fisher Sci Alt PC000139")</f>
        <v xml:space="preserve">    Reclass Fisher Sci Alt PC000139</v>
      </c>
      <c r="I8" s="5" t="s">
        <v>160</v>
      </c>
      <c r="J8" s="2" t="str">
        <f t="shared" si="3"/>
        <v xml:space="preserve">  </v>
      </c>
      <c r="K8" s="5" t="s">
        <v>162</v>
      </c>
      <c r="L8" s="40">
        <v>110044</v>
      </c>
      <c r="M8" s="37">
        <v>110044</v>
      </c>
      <c r="N8" s="40" t="str">
        <f t="shared" si="4"/>
        <v xml:space="preserve">      </v>
      </c>
      <c r="O8" s="37">
        <v>201710</v>
      </c>
      <c r="P8" s="40" t="str">
        <f t="shared" si="5"/>
        <v xml:space="preserve">      </v>
      </c>
      <c r="Q8" s="2" t="str">
        <f t="shared" si="5"/>
        <v xml:space="preserve">      </v>
      </c>
      <c r="R8" s="2" t="str">
        <f t="shared" si="5"/>
        <v xml:space="preserve">      </v>
      </c>
      <c r="S8" s="5" t="str">
        <f t="shared" si="6"/>
        <v xml:space="preserve">        </v>
      </c>
      <c r="T8" s="5" t="str">
        <f t="shared" si="7"/>
        <v xml:space="preserve">    </v>
      </c>
      <c r="U8" s="5" t="str">
        <f t="shared" si="7"/>
        <v xml:space="preserve">    </v>
      </c>
      <c r="V8" s="5" t="str">
        <f t="shared" si="8"/>
        <v xml:space="preserve"> </v>
      </c>
      <c r="W8" s="5" t="str">
        <f t="shared" si="9"/>
        <v xml:space="preserve">        </v>
      </c>
      <c r="X8" s="5" t="str">
        <f t="shared" si="10"/>
        <v xml:space="preserve"> </v>
      </c>
      <c r="Y8" s="7">
        <f t="shared" si="11"/>
        <v>148</v>
      </c>
    </row>
    <row r="9" spans="1:28" x14ac:dyDescent="0.2">
      <c r="A9" s="7">
        <v>1</v>
      </c>
      <c r="B9" s="5" t="s">
        <v>143</v>
      </c>
      <c r="C9" s="2" t="str">
        <f t="shared" si="0"/>
        <v xml:space="preserve">        </v>
      </c>
      <c r="D9" s="5">
        <v>2</v>
      </c>
      <c r="E9" s="5" t="str">
        <f t="shared" si="1"/>
        <v xml:space="preserve"> JJV</v>
      </c>
      <c r="F9" s="2" t="str">
        <f t="shared" si="2"/>
        <v xml:space="preserve">        </v>
      </c>
      <c r="G9" s="13" t="str">
        <f>CONCATENATE(REPT("0",7),"11356")</f>
        <v>000000011356</v>
      </c>
      <c r="H9" s="5" t="str">
        <f>CONCATENATE(REPT(" ",4),"Reclass Fisher Sci Alt PC000163")</f>
        <v xml:space="preserve">    Reclass Fisher Sci Alt PC000163</v>
      </c>
      <c r="I9" s="5" t="s">
        <v>161</v>
      </c>
      <c r="J9" s="2" t="str">
        <f t="shared" si="3"/>
        <v xml:space="preserve">  </v>
      </c>
      <c r="K9" s="5" t="s">
        <v>162</v>
      </c>
      <c r="L9" s="40">
        <v>134211</v>
      </c>
      <c r="M9" s="37">
        <v>134211</v>
      </c>
      <c r="N9" s="40" t="str">
        <f t="shared" si="4"/>
        <v xml:space="preserve">      </v>
      </c>
      <c r="O9" s="37">
        <v>201710</v>
      </c>
      <c r="P9" s="40" t="str">
        <f t="shared" si="5"/>
        <v xml:space="preserve">      </v>
      </c>
      <c r="Q9" s="2" t="str">
        <f t="shared" si="5"/>
        <v xml:space="preserve">      </v>
      </c>
      <c r="R9" s="2" t="str">
        <f t="shared" si="5"/>
        <v xml:space="preserve">      </v>
      </c>
      <c r="S9" s="5" t="str">
        <f t="shared" si="6"/>
        <v xml:space="preserve">        </v>
      </c>
      <c r="T9" s="5" t="str">
        <f t="shared" si="7"/>
        <v xml:space="preserve">    </v>
      </c>
      <c r="U9" s="5" t="str">
        <f t="shared" si="7"/>
        <v xml:space="preserve">    </v>
      </c>
      <c r="V9" s="5" t="str">
        <f t="shared" si="8"/>
        <v xml:space="preserve"> </v>
      </c>
      <c r="W9" s="5" t="str">
        <f t="shared" si="9"/>
        <v xml:space="preserve">        </v>
      </c>
      <c r="X9" s="5" t="str">
        <f t="shared" si="10"/>
        <v xml:space="preserve"> </v>
      </c>
      <c r="Y9" s="7">
        <f t="shared" si="11"/>
        <v>148</v>
      </c>
    </row>
    <row r="10" spans="1:28" x14ac:dyDescent="0.2">
      <c r="A10" s="7">
        <v>1</v>
      </c>
      <c r="B10" s="5" t="s">
        <v>143</v>
      </c>
      <c r="C10" s="2" t="str">
        <f t="shared" si="0"/>
        <v xml:space="preserve">        </v>
      </c>
      <c r="D10" s="5">
        <v>2</v>
      </c>
      <c r="E10" s="5" t="str">
        <f t="shared" si="1"/>
        <v xml:space="preserve"> JJV</v>
      </c>
      <c r="F10" s="2" t="str">
        <f t="shared" si="2"/>
        <v xml:space="preserve">        </v>
      </c>
      <c r="G10" s="13" t="str">
        <f>CONCATENATE(REPT("0",7),"11356")</f>
        <v>000000011356</v>
      </c>
      <c r="H10" s="5" t="str">
        <f>CONCATENATE(REPT(" ",4),"Reclass Fisher Sci Alt PC000163")</f>
        <v xml:space="preserve">    Reclass Fisher Sci Alt PC000163</v>
      </c>
      <c r="I10" s="5" t="s">
        <v>160</v>
      </c>
      <c r="J10" s="2" t="str">
        <f t="shared" si="3"/>
        <v xml:space="preserve">  </v>
      </c>
      <c r="K10" s="5" t="s">
        <v>162</v>
      </c>
      <c r="L10" s="40">
        <v>110044</v>
      </c>
      <c r="M10" s="37">
        <v>110044</v>
      </c>
      <c r="N10" s="40" t="str">
        <f t="shared" si="4"/>
        <v xml:space="preserve">      </v>
      </c>
      <c r="O10" s="37">
        <v>201710</v>
      </c>
      <c r="P10" s="40" t="str">
        <f t="shared" si="5"/>
        <v xml:space="preserve">      </v>
      </c>
      <c r="Q10" s="2" t="str">
        <f t="shared" si="5"/>
        <v xml:space="preserve">      </v>
      </c>
      <c r="R10" s="2" t="str">
        <f t="shared" si="5"/>
        <v xml:space="preserve">      </v>
      </c>
      <c r="S10" s="5" t="str">
        <f t="shared" si="6"/>
        <v xml:space="preserve">        </v>
      </c>
      <c r="T10" s="5" t="str">
        <f t="shared" si="7"/>
        <v xml:space="preserve">    </v>
      </c>
      <c r="U10" s="5" t="str">
        <f t="shared" si="7"/>
        <v xml:space="preserve">    </v>
      </c>
      <c r="V10" s="5" t="str">
        <f t="shared" si="8"/>
        <v xml:space="preserve"> </v>
      </c>
      <c r="W10" s="5" t="str">
        <f t="shared" si="9"/>
        <v xml:space="preserve">        </v>
      </c>
      <c r="X10" s="5" t="str">
        <f t="shared" si="10"/>
        <v xml:space="preserve"> </v>
      </c>
      <c r="Y10" s="7">
        <f t="shared" si="11"/>
        <v>148</v>
      </c>
    </row>
    <row r="11" spans="1:28" x14ac:dyDescent="0.2">
      <c r="A11" s="7">
        <v>1</v>
      </c>
      <c r="B11" s="5" t="s">
        <v>143</v>
      </c>
      <c r="C11" s="2" t="str">
        <f t="shared" si="0"/>
        <v xml:space="preserve">        </v>
      </c>
      <c r="D11" s="5">
        <v>2</v>
      </c>
      <c r="E11" s="5" t="str">
        <f t="shared" si="1"/>
        <v xml:space="preserve"> JJV</v>
      </c>
      <c r="F11" s="2" t="str">
        <f t="shared" si="2"/>
        <v xml:space="preserve">        </v>
      </c>
      <c r="G11" s="13" t="str">
        <f>CONCATENATE(REPT("0",8),"6100")</f>
        <v>000000006100</v>
      </c>
      <c r="H11" s="5" t="str">
        <f>CONCATENATE(REPT(" ",4),"Reclass Fisher Sci Alt PC000163")</f>
        <v xml:space="preserve">    Reclass Fisher Sci Alt PC000163</v>
      </c>
      <c r="I11" s="5" t="s">
        <v>161</v>
      </c>
      <c r="J11" s="2" t="str">
        <f t="shared" si="3"/>
        <v xml:space="preserve">  </v>
      </c>
      <c r="K11" s="5" t="s">
        <v>162</v>
      </c>
      <c r="L11" s="40">
        <v>134211</v>
      </c>
      <c r="M11" s="37">
        <v>134211</v>
      </c>
      <c r="N11" s="40" t="str">
        <f t="shared" si="4"/>
        <v xml:space="preserve">      </v>
      </c>
      <c r="O11" s="37">
        <v>201710</v>
      </c>
      <c r="P11" s="40" t="str">
        <f t="shared" si="5"/>
        <v xml:space="preserve">      </v>
      </c>
      <c r="Q11" s="2" t="str">
        <f t="shared" si="5"/>
        <v xml:space="preserve">      </v>
      </c>
      <c r="R11" s="2" t="str">
        <f t="shared" si="5"/>
        <v xml:space="preserve">      </v>
      </c>
      <c r="S11" s="5" t="str">
        <f t="shared" si="6"/>
        <v xml:space="preserve">        </v>
      </c>
      <c r="T11" s="5" t="str">
        <f t="shared" si="7"/>
        <v xml:space="preserve">    </v>
      </c>
      <c r="U11" s="5" t="str">
        <f t="shared" si="7"/>
        <v xml:space="preserve">    </v>
      </c>
      <c r="V11" s="5" t="str">
        <f t="shared" si="8"/>
        <v xml:space="preserve"> </v>
      </c>
      <c r="W11" s="5" t="str">
        <f t="shared" si="9"/>
        <v xml:space="preserve">        </v>
      </c>
      <c r="X11" s="5" t="str">
        <f t="shared" si="10"/>
        <v xml:space="preserve"> </v>
      </c>
      <c r="Y11" s="7">
        <f t="shared" si="11"/>
        <v>148</v>
      </c>
    </row>
    <row r="12" spans="1:28" x14ac:dyDescent="0.2">
      <c r="A12" s="7">
        <v>1</v>
      </c>
      <c r="B12" s="5" t="s">
        <v>143</v>
      </c>
      <c r="C12" s="2" t="str">
        <f t="shared" si="0"/>
        <v xml:space="preserve">        </v>
      </c>
      <c r="D12" s="5">
        <v>2</v>
      </c>
      <c r="E12" s="5" t="str">
        <f t="shared" si="1"/>
        <v xml:space="preserve"> JJV</v>
      </c>
      <c r="F12" s="2" t="str">
        <f t="shared" si="2"/>
        <v xml:space="preserve">        </v>
      </c>
      <c r="G12" s="13" t="str">
        <f>CONCATENATE(REPT("0",8),"6100")</f>
        <v>000000006100</v>
      </c>
      <c r="H12" s="5" t="str">
        <f>CONCATENATE(REPT(" ",4),"Reclass Fisher Sci Alt PC000163")</f>
        <v xml:space="preserve">    Reclass Fisher Sci Alt PC000163</v>
      </c>
      <c r="I12" s="5" t="s">
        <v>160</v>
      </c>
      <c r="J12" s="2" t="str">
        <f t="shared" si="3"/>
        <v xml:space="preserve">  </v>
      </c>
      <c r="K12" s="5" t="s">
        <v>162</v>
      </c>
      <c r="L12" s="40">
        <v>110044</v>
      </c>
      <c r="M12" s="37">
        <v>110044</v>
      </c>
      <c r="N12" s="40" t="str">
        <f t="shared" si="4"/>
        <v xml:space="preserve">      </v>
      </c>
      <c r="O12" s="37">
        <v>201710</v>
      </c>
      <c r="P12" s="40" t="str">
        <f t="shared" si="5"/>
        <v xml:space="preserve">      </v>
      </c>
      <c r="Q12" s="2" t="str">
        <f t="shared" si="5"/>
        <v xml:space="preserve">      </v>
      </c>
      <c r="R12" s="2" t="str">
        <f t="shared" si="5"/>
        <v xml:space="preserve">      </v>
      </c>
      <c r="S12" s="5" t="str">
        <f t="shared" si="6"/>
        <v xml:space="preserve">        </v>
      </c>
      <c r="T12" s="5" t="str">
        <f t="shared" si="7"/>
        <v xml:space="preserve">    </v>
      </c>
      <c r="U12" s="5" t="str">
        <f t="shared" si="7"/>
        <v xml:space="preserve">    </v>
      </c>
      <c r="V12" s="5" t="str">
        <f t="shared" si="8"/>
        <v xml:space="preserve"> </v>
      </c>
      <c r="W12" s="5" t="str">
        <f t="shared" si="9"/>
        <v xml:space="preserve">        </v>
      </c>
      <c r="X12" s="5" t="str">
        <f t="shared" si="10"/>
        <v xml:space="preserve"> </v>
      </c>
      <c r="Y12" s="7">
        <f t="shared" si="11"/>
        <v>148</v>
      </c>
    </row>
    <row r="13" spans="1:28" x14ac:dyDescent="0.2">
      <c r="A13" s="7">
        <v>1</v>
      </c>
      <c r="B13" s="5" t="s">
        <v>143</v>
      </c>
      <c r="C13" s="2" t="str">
        <f t="shared" si="0"/>
        <v xml:space="preserve">        </v>
      </c>
      <c r="D13" s="5">
        <v>2</v>
      </c>
      <c r="E13" s="5" t="str">
        <f t="shared" si="1"/>
        <v xml:space="preserve"> JJV</v>
      </c>
      <c r="F13" s="2" t="str">
        <f t="shared" si="2"/>
        <v xml:space="preserve">        </v>
      </c>
      <c r="G13" s="13" t="str">
        <f>CONCATENATE(REPT("0",8),"1250")</f>
        <v>000000001250</v>
      </c>
      <c r="H13" s="5" t="str">
        <f>CONCATENATE(REPT(" ",14),"Reclass PRT J00018673")</f>
        <v xml:space="preserve">              Reclass PRT J00018673</v>
      </c>
      <c r="I13" s="5" t="s">
        <v>161</v>
      </c>
      <c r="J13" s="2" t="str">
        <f t="shared" si="3"/>
        <v xml:space="preserve">  </v>
      </c>
      <c r="K13" s="5" t="s">
        <v>162</v>
      </c>
      <c r="L13" s="40">
        <v>121538</v>
      </c>
      <c r="M13" s="37">
        <v>121538</v>
      </c>
      <c r="N13" s="40" t="str">
        <f t="shared" si="4"/>
        <v xml:space="preserve">      </v>
      </c>
      <c r="O13" s="37">
        <v>234330</v>
      </c>
      <c r="P13" s="40" t="str">
        <f t="shared" si="5"/>
        <v xml:space="preserve">      </v>
      </c>
      <c r="Q13" s="2" t="str">
        <f t="shared" si="5"/>
        <v xml:space="preserve">      </v>
      </c>
      <c r="R13" s="2" t="str">
        <f t="shared" si="5"/>
        <v xml:space="preserve">      </v>
      </c>
      <c r="S13" s="5" t="str">
        <f t="shared" si="6"/>
        <v xml:space="preserve">        </v>
      </c>
      <c r="T13" s="5" t="str">
        <f t="shared" si="7"/>
        <v xml:space="preserve">    </v>
      </c>
      <c r="U13" s="5" t="str">
        <f t="shared" si="7"/>
        <v xml:space="preserve">    </v>
      </c>
      <c r="V13" s="5" t="str">
        <f t="shared" si="8"/>
        <v xml:space="preserve"> </v>
      </c>
      <c r="W13" s="5" t="str">
        <f t="shared" si="9"/>
        <v xml:space="preserve">        </v>
      </c>
      <c r="X13" s="5" t="str">
        <f t="shared" si="10"/>
        <v xml:space="preserve"> </v>
      </c>
      <c r="Y13" s="7">
        <f t="shared" si="11"/>
        <v>148</v>
      </c>
    </row>
    <row r="14" spans="1:28" x14ac:dyDescent="0.2">
      <c r="A14" s="7">
        <v>1</v>
      </c>
      <c r="B14" s="5" t="s">
        <v>143</v>
      </c>
      <c r="C14" s="2" t="str">
        <f t="shared" si="0"/>
        <v xml:space="preserve">        </v>
      </c>
      <c r="D14" s="5">
        <v>2</v>
      </c>
      <c r="E14" s="5" t="str">
        <f t="shared" si="1"/>
        <v xml:space="preserve"> JJV</v>
      </c>
      <c r="F14" s="2" t="str">
        <f t="shared" si="2"/>
        <v xml:space="preserve">        </v>
      </c>
      <c r="G14" s="13" t="str">
        <f>CONCATENATE(REPT("0",8),"1250")</f>
        <v>000000001250</v>
      </c>
      <c r="H14" s="5" t="str">
        <f>CONCATENATE(REPT(" ",14),"Reclass PRT J00018673")</f>
        <v xml:space="preserve">              Reclass PRT J00018673</v>
      </c>
      <c r="I14" s="5" t="s">
        <v>160</v>
      </c>
      <c r="J14" s="2" t="str">
        <f t="shared" si="3"/>
        <v xml:space="preserve">  </v>
      </c>
      <c r="K14" s="5" t="s">
        <v>162</v>
      </c>
      <c r="L14" s="40">
        <v>110044</v>
      </c>
      <c r="M14" s="37">
        <v>110044</v>
      </c>
      <c r="N14" s="40" t="str">
        <f t="shared" si="4"/>
        <v xml:space="preserve">      </v>
      </c>
      <c r="O14" s="37">
        <v>234330</v>
      </c>
      <c r="P14" s="40" t="str">
        <f t="shared" si="5"/>
        <v xml:space="preserve">      </v>
      </c>
      <c r="Q14" s="2" t="str">
        <f t="shared" si="5"/>
        <v xml:space="preserve">      </v>
      </c>
      <c r="R14" s="2" t="str">
        <f t="shared" si="5"/>
        <v xml:space="preserve">      </v>
      </c>
      <c r="S14" s="5" t="str">
        <f t="shared" si="6"/>
        <v xml:space="preserve">        </v>
      </c>
      <c r="T14" s="5" t="str">
        <f t="shared" si="7"/>
        <v xml:space="preserve">    </v>
      </c>
      <c r="U14" s="5" t="str">
        <f t="shared" si="7"/>
        <v xml:space="preserve">    </v>
      </c>
      <c r="V14" s="5" t="str">
        <f t="shared" si="8"/>
        <v xml:space="preserve"> </v>
      </c>
      <c r="W14" s="5" t="str">
        <f t="shared" si="9"/>
        <v xml:space="preserve">        </v>
      </c>
      <c r="X14" s="5" t="str">
        <f t="shared" si="10"/>
        <v xml:space="preserve"> </v>
      </c>
      <c r="Y14" s="7">
        <f t="shared" si="11"/>
        <v>148</v>
      </c>
    </row>
    <row r="15" spans="1:28" x14ac:dyDescent="0.2">
      <c r="A15" s="7">
        <v>1</v>
      </c>
      <c r="B15" s="5" t="s">
        <v>143</v>
      </c>
      <c r="C15" s="2" t="str">
        <f t="shared" si="0"/>
        <v xml:space="preserve">        </v>
      </c>
      <c r="D15" s="5">
        <v>2</v>
      </c>
      <c r="E15" s="5" t="str">
        <f t="shared" si="1"/>
        <v xml:space="preserve"> JJV</v>
      </c>
      <c r="F15" s="2" t="str">
        <f t="shared" si="2"/>
        <v xml:space="preserve">        </v>
      </c>
      <c r="G15" s="5" t="str">
        <f>CONCATENATE(REPT("0",8),"2600")</f>
        <v>000000002600</v>
      </c>
      <c r="H15" s="5" t="str">
        <f>CONCATENATE(REPT(" ",1),"Reclass Fisher Sci CSR PC000124   ")</f>
        <v xml:space="preserve"> Reclass Fisher Sci CSR PC000124   </v>
      </c>
      <c r="I15" s="5" t="s">
        <v>161</v>
      </c>
      <c r="J15" s="2" t="str">
        <f t="shared" si="3"/>
        <v xml:space="preserve">  </v>
      </c>
      <c r="K15" s="5" t="s">
        <v>162</v>
      </c>
      <c r="L15" s="40">
        <v>121538</v>
      </c>
      <c r="M15" s="37">
        <v>121538</v>
      </c>
      <c r="N15" s="40" t="str">
        <f t="shared" si="4"/>
        <v xml:space="preserve">      </v>
      </c>
      <c r="O15" s="37">
        <v>201710</v>
      </c>
      <c r="P15" s="40" t="str">
        <f t="shared" si="5"/>
        <v xml:space="preserve">      </v>
      </c>
      <c r="Q15" s="2" t="str">
        <f t="shared" si="5"/>
        <v xml:space="preserve">      </v>
      </c>
      <c r="R15" s="2" t="str">
        <f t="shared" si="5"/>
        <v xml:space="preserve">      </v>
      </c>
      <c r="S15" s="2" t="str">
        <f t="shared" si="6"/>
        <v xml:space="preserve">        </v>
      </c>
      <c r="T15" s="2" t="str">
        <f t="shared" si="7"/>
        <v xml:space="preserve">    </v>
      </c>
      <c r="U15" s="2" t="str">
        <f t="shared" si="7"/>
        <v xml:space="preserve">    </v>
      </c>
      <c r="V15" s="2" t="str">
        <f t="shared" si="8"/>
        <v xml:space="preserve"> </v>
      </c>
      <c r="W15" s="2" t="str">
        <f t="shared" si="9"/>
        <v xml:space="preserve">        </v>
      </c>
      <c r="X15" s="2" t="str">
        <f t="shared" si="10"/>
        <v xml:space="preserve"> </v>
      </c>
      <c r="Y15" s="7">
        <f t="shared" si="11"/>
        <v>148</v>
      </c>
    </row>
    <row r="16" spans="1:28" x14ac:dyDescent="0.2">
      <c r="A16" s="7">
        <v>1</v>
      </c>
      <c r="B16" s="5" t="s">
        <v>143</v>
      </c>
      <c r="C16" s="2" t="str">
        <f t="shared" si="0"/>
        <v xml:space="preserve">        </v>
      </c>
      <c r="D16" s="5">
        <v>2</v>
      </c>
      <c r="E16" s="5" t="str">
        <f t="shared" si="1"/>
        <v xml:space="preserve"> JJV</v>
      </c>
      <c r="F16" s="2" t="str">
        <f t="shared" si="2"/>
        <v xml:space="preserve">        </v>
      </c>
      <c r="G16" s="5" t="str">
        <f>CONCATENATE(REPT("0",8),"2600")</f>
        <v>000000002600</v>
      </c>
      <c r="H16" s="5" t="str">
        <f>CONCATENATE(REPT(" ",1),"Reclass Fisher Sci CSR PC000124   ")</f>
        <v xml:space="preserve"> Reclass Fisher Sci CSR PC000124   </v>
      </c>
      <c r="I16" s="5" t="s">
        <v>160</v>
      </c>
      <c r="J16" s="2" t="str">
        <f t="shared" si="3"/>
        <v xml:space="preserve">  </v>
      </c>
      <c r="K16" s="5" t="s">
        <v>162</v>
      </c>
      <c r="L16" s="40">
        <v>110044</v>
      </c>
      <c r="M16" s="37">
        <v>110044</v>
      </c>
      <c r="N16" s="40" t="str">
        <f t="shared" si="4"/>
        <v xml:space="preserve">      </v>
      </c>
      <c r="O16" s="37">
        <v>201710</v>
      </c>
      <c r="P16" s="40" t="str">
        <f t="shared" si="5"/>
        <v xml:space="preserve">      </v>
      </c>
      <c r="Q16" s="2" t="str">
        <f t="shared" si="5"/>
        <v xml:space="preserve">      </v>
      </c>
      <c r="R16" s="2" t="str">
        <f t="shared" si="5"/>
        <v xml:space="preserve">      </v>
      </c>
      <c r="S16" s="2" t="str">
        <f t="shared" si="6"/>
        <v xml:space="preserve">        </v>
      </c>
      <c r="T16" s="2" t="str">
        <f t="shared" si="7"/>
        <v xml:space="preserve">    </v>
      </c>
      <c r="U16" s="2" t="str">
        <f t="shared" si="7"/>
        <v xml:space="preserve">    </v>
      </c>
      <c r="V16" s="2" t="str">
        <f t="shared" si="8"/>
        <v xml:space="preserve"> </v>
      </c>
      <c r="W16" s="2" t="str">
        <f t="shared" si="9"/>
        <v xml:space="preserve">        </v>
      </c>
      <c r="X16" s="2" t="str">
        <f t="shared" si="10"/>
        <v xml:space="preserve"> </v>
      </c>
      <c r="Y16" s="7">
        <f t="shared" si="11"/>
        <v>148</v>
      </c>
    </row>
    <row r="17" spans="1:25" x14ac:dyDescent="0.2">
      <c r="A17" s="7">
        <v>1</v>
      </c>
      <c r="B17" s="5" t="s">
        <v>143</v>
      </c>
      <c r="C17" s="2" t="str">
        <f t="shared" si="0"/>
        <v xml:space="preserve">        </v>
      </c>
      <c r="D17" s="5">
        <v>2</v>
      </c>
      <c r="E17" s="5" t="str">
        <f t="shared" si="1"/>
        <v xml:space="preserve"> JJV</v>
      </c>
      <c r="F17" s="2" t="str">
        <f t="shared" si="2"/>
        <v xml:space="preserve">        </v>
      </c>
      <c r="G17" s="5" t="str">
        <f>CONCATENATE(REPT("0",7),"20100")</f>
        <v>000000020100</v>
      </c>
      <c r="H17" s="5" t="str">
        <f>CONCATENATE(REPT(" ",7),"Reclass Lowes# 0387 PC000136")</f>
        <v xml:space="preserve">       Reclass Lowes# 0387 PC000136</v>
      </c>
      <c r="I17" s="5" t="s">
        <v>161</v>
      </c>
      <c r="J17" s="2" t="str">
        <f t="shared" si="3"/>
        <v xml:space="preserve">  </v>
      </c>
      <c r="K17" s="5" t="s">
        <v>162</v>
      </c>
      <c r="L17" s="40">
        <v>121538</v>
      </c>
      <c r="M17" s="37">
        <v>121538</v>
      </c>
      <c r="N17" s="40" t="str">
        <f t="shared" si="4"/>
        <v xml:space="preserve">      </v>
      </c>
      <c r="O17" s="37">
        <v>201110</v>
      </c>
      <c r="P17" s="40" t="str">
        <f t="shared" si="5"/>
        <v xml:space="preserve">      </v>
      </c>
      <c r="Q17" s="2" t="str">
        <f t="shared" si="5"/>
        <v xml:space="preserve">      </v>
      </c>
      <c r="R17" s="2" t="str">
        <f t="shared" si="5"/>
        <v xml:space="preserve">      </v>
      </c>
      <c r="S17" s="2" t="str">
        <f t="shared" si="6"/>
        <v xml:space="preserve">        </v>
      </c>
      <c r="T17" s="2" t="str">
        <f t="shared" si="7"/>
        <v xml:space="preserve">    </v>
      </c>
      <c r="U17" s="2" t="str">
        <f t="shared" si="7"/>
        <v xml:space="preserve">    </v>
      </c>
      <c r="V17" s="2" t="str">
        <f t="shared" si="8"/>
        <v xml:space="preserve"> </v>
      </c>
      <c r="W17" s="2" t="str">
        <f t="shared" si="9"/>
        <v xml:space="preserve">        </v>
      </c>
      <c r="X17" s="2" t="str">
        <f t="shared" si="10"/>
        <v xml:space="preserve"> </v>
      </c>
      <c r="Y17" s="7">
        <f t="shared" si="11"/>
        <v>148</v>
      </c>
    </row>
    <row r="18" spans="1:25" x14ac:dyDescent="0.2">
      <c r="A18" s="7">
        <v>1</v>
      </c>
      <c r="B18" s="5" t="s">
        <v>143</v>
      </c>
      <c r="C18" s="2" t="str">
        <f t="shared" si="0"/>
        <v xml:space="preserve">        </v>
      </c>
      <c r="D18" s="5">
        <v>2</v>
      </c>
      <c r="E18" s="5" t="str">
        <f t="shared" si="1"/>
        <v xml:space="preserve"> JJV</v>
      </c>
      <c r="F18" s="2" t="str">
        <f t="shared" si="2"/>
        <v xml:space="preserve">        </v>
      </c>
      <c r="G18" s="5" t="str">
        <f>CONCATENATE(REPT("0",7),"20100")</f>
        <v>000000020100</v>
      </c>
      <c r="H18" s="5" t="str">
        <f>CONCATENATE(REPT(" ",7),"Reclass Lowes# 0387 PC000136")</f>
        <v xml:space="preserve">       Reclass Lowes# 0387 PC000136</v>
      </c>
      <c r="I18" s="5" t="s">
        <v>160</v>
      </c>
      <c r="J18" s="2" t="str">
        <f t="shared" si="3"/>
        <v xml:space="preserve">  </v>
      </c>
      <c r="K18" s="5" t="s">
        <v>162</v>
      </c>
      <c r="L18" s="40">
        <v>110044</v>
      </c>
      <c r="M18" s="37">
        <v>110044</v>
      </c>
      <c r="N18" s="40" t="str">
        <f t="shared" si="4"/>
        <v xml:space="preserve">      </v>
      </c>
      <c r="O18" s="37">
        <v>201110</v>
      </c>
      <c r="P18" s="40" t="str">
        <f t="shared" si="5"/>
        <v xml:space="preserve">      </v>
      </c>
      <c r="Q18" s="2" t="str">
        <f t="shared" si="5"/>
        <v xml:space="preserve">      </v>
      </c>
      <c r="R18" s="2" t="str">
        <f t="shared" si="5"/>
        <v xml:space="preserve">      </v>
      </c>
      <c r="S18" s="2" t="str">
        <f t="shared" si="6"/>
        <v xml:space="preserve">        </v>
      </c>
      <c r="T18" s="2" t="str">
        <f t="shared" si="7"/>
        <v xml:space="preserve">    </v>
      </c>
      <c r="U18" s="2" t="str">
        <f t="shared" si="7"/>
        <v xml:space="preserve">    </v>
      </c>
      <c r="V18" s="2" t="str">
        <f t="shared" si="8"/>
        <v xml:space="preserve"> </v>
      </c>
      <c r="W18" s="2" t="str">
        <f t="shared" si="9"/>
        <v xml:space="preserve">        </v>
      </c>
      <c r="X18" s="2" t="str">
        <f t="shared" si="10"/>
        <v xml:space="preserve"> </v>
      </c>
      <c r="Y18" s="7">
        <f t="shared" si="11"/>
        <v>148</v>
      </c>
    </row>
    <row r="19" spans="1:25" x14ac:dyDescent="0.2">
      <c r="A19" s="7">
        <v>1</v>
      </c>
      <c r="B19" s="5" t="s">
        <v>143</v>
      </c>
      <c r="C19" s="2" t="str">
        <f t="shared" si="0"/>
        <v xml:space="preserve">        </v>
      </c>
      <c r="D19" s="5">
        <v>2</v>
      </c>
      <c r="E19" s="5" t="str">
        <f t="shared" si="1"/>
        <v xml:space="preserve"> JJV</v>
      </c>
      <c r="F19" s="2" t="str">
        <f t="shared" si="2"/>
        <v xml:space="preserve">        </v>
      </c>
      <c r="G19" s="5" t="str">
        <f>CONCATENATE(REPT("0",8),"3269")</f>
        <v>000000003269</v>
      </c>
      <c r="H19" s="5" t="str">
        <f>CONCATENATE(REPT(" ",6),"Reclass Parke Rublee I0063575")</f>
        <v xml:space="preserve">      Reclass Parke Rublee I0063575</v>
      </c>
      <c r="I19" s="5" t="s">
        <v>161</v>
      </c>
      <c r="J19" s="2" t="str">
        <f t="shared" si="3"/>
        <v xml:space="preserve">  </v>
      </c>
      <c r="K19" s="5" t="s">
        <v>162</v>
      </c>
      <c r="L19" s="40">
        <v>121538</v>
      </c>
      <c r="M19" s="37">
        <v>121538</v>
      </c>
      <c r="N19" s="40" t="str">
        <f t="shared" si="4"/>
        <v xml:space="preserve">      </v>
      </c>
      <c r="O19" s="37">
        <v>203270</v>
      </c>
      <c r="P19" s="40" t="str">
        <f t="shared" si="5"/>
        <v xml:space="preserve">      </v>
      </c>
      <c r="Q19" s="2" t="str">
        <f t="shared" si="5"/>
        <v xml:space="preserve">      </v>
      </c>
      <c r="R19" s="2" t="str">
        <f t="shared" si="5"/>
        <v xml:space="preserve">      </v>
      </c>
      <c r="S19" s="2" t="str">
        <f t="shared" si="6"/>
        <v xml:space="preserve">        </v>
      </c>
      <c r="T19" s="2" t="str">
        <f t="shared" si="7"/>
        <v xml:space="preserve">    </v>
      </c>
      <c r="U19" s="2" t="str">
        <f t="shared" si="7"/>
        <v xml:space="preserve">    </v>
      </c>
      <c r="V19" s="2" t="str">
        <f t="shared" si="8"/>
        <v xml:space="preserve"> </v>
      </c>
      <c r="W19" s="2" t="str">
        <f t="shared" si="9"/>
        <v xml:space="preserve">        </v>
      </c>
      <c r="X19" s="2" t="str">
        <f t="shared" si="10"/>
        <v xml:space="preserve"> </v>
      </c>
      <c r="Y19" s="7">
        <f t="shared" si="11"/>
        <v>148</v>
      </c>
    </row>
    <row r="20" spans="1:25" x14ac:dyDescent="0.2">
      <c r="A20" s="7">
        <v>1</v>
      </c>
      <c r="B20" s="5" t="s">
        <v>143</v>
      </c>
      <c r="C20" s="2" t="str">
        <f t="shared" si="0"/>
        <v xml:space="preserve">        </v>
      </c>
      <c r="D20" s="5">
        <v>2</v>
      </c>
      <c r="E20" s="5" t="str">
        <f t="shared" si="1"/>
        <v xml:space="preserve"> JJV</v>
      </c>
      <c r="F20" s="2" t="str">
        <f t="shared" si="2"/>
        <v xml:space="preserve">        </v>
      </c>
      <c r="G20" s="5" t="str">
        <f>CONCATENATE(REPT("0",8),"3269")</f>
        <v>000000003269</v>
      </c>
      <c r="H20" s="5" t="str">
        <f>CONCATENATE(REPT(" ",6),"Reclass Parke Rublee I0063575")</f>
        <v xml:space="preserve">      Reclass Parke Rublee I0063575</v>
      </c>
      <c r="I20" s="5" t="s">
        <v>160</v>
      </c>
      <c r="J20" s="2" t="str">
        <f t="shared" si="3"/>
        <v xml:space="preserve">  </v>
      </c>
      <c r="K20" s="5" t="s">
        <v>162</v>
      </c>
      <c r="L20" s="40">
        <v>110044</v>
      </c>
      <c r="M20" s="37">
        <v>110044</v>
      </c>
      <c r="N20" s="40" t="str">
        <f t="shared" si="4"/>
        <v xml:space="preserve">      </v>
      </c>
      <c r="O20" s="37">
        <v>203270</v>
      </c>
      <c r="P20" s="40" t="str">
        <f t="shared" si="5"/>
        <v xml:space="preserve">      </v>
      </c>
      <c r="Q20" s="2" t="str">
        <f t="shared" si="5"/>
        <v xml:space="preserve">      </v>
      </c>
      <c r="R20" s="2" t="str">
        <f t="shared" si="5"/>
        <v xml:space="preserve">      </v>
      </c>
      <c r="S20" s="2" t="str">
        <f t="shared" si="6"/>
        <v xml:space="preserve">        </v>
      </c>
      <c r="T20" s="2" t="str">
        <f t="shared" si="7"/>
        <v xml:space="preserve">    </v>
      </c>
      <c r="U20" s="2" t="str">
        <f t="shared" si="7"/>
        <v xml:space="preserve">    </v>
      </c>
      <c r="V20" s="2" t="str">
        <f t="shared" si="8"/>
        <v xml:space="preserve"> </v>
      </c>
      <c r="W20" s="2" t="str">
        <f t="shared" si="9"/>
        <v xml:space="preserve">        </v>
      </c>
      <c r="X20" s="2" t="str">
        <f t="shared" si="10"/>
        <v xml:space="preserve"> </v>
      </c>
      <c r="Y20" s="7">
        <f t="shared" si="11"/>
        <v>148</v>
      </c>
    </row>
    <row r="21" spans="1:25" x14ac:dyDescent="0.2">
      <c r="A21" s="7">
        <v>1</v>
      </c>
      <c r="B21" s="5" t="s">
        <v>143</v>
      </c>
      <c r="C21" s="2" t="str">
        <f t="shared" si="0"/>
        <v xml:space="preserve">        </v>
      </c>
      <c r="D21" s="5">
        <v>2</v>
      </c>
      <c r="E21" s="5" t="str">
        <f t="shared" si="1"/>
        <v xml:space="preserve"> JJV</v>
      </c>
      <c r="F21" s="2" t="str">
        <f t="shared" si="2"/>
        <v xml:space="preserve">        </v>
      </c>
      <c r="G21" s="5" t="str">
        <f>CONCATENATE(REPT("0",7),"13970")</f>
        <v>000000013970</v>
      </c>
      <c r="H21" s="5" t="str">
        <f>CONCATENATE(REPT(" ",4),"Reclass Integrated DNA PC000179")</f>
        <v xml:space="preserve">    Reclass Integrated DNA PC000179</v>
      </c>
      <c r="I21" s="5" t="s">
        <v>161</v>
      </c>
      <c r="J21" s="2" t="str">
        <f t="shared" si="3"/>
        <v xml:space="preserve">  </v>
      </c>
      <c r="K21" s="5" t="s">
        <v>162</v>
      </c>
      <c r="L21" s="40">
        <v>121538</v>
      </c>
      <c r="M21" s="37">
        <v>121538</v>
      </c>
      <c r="N21" s="40" t="str">
        <f t="shared" si="4"/>
        <v xml:space="preserve">      </v>
      </c>
      <c r="O21" s="37">
        <v>201710</v>
      </c>
      <c r="P21" s="40" t="str">
        <f t="shared" si="5"/>
        <v xml:space="preserve">      </v>
      </c>
      <c r="Q21" s="2" t="str">
        <f t="shared" si="5"/>
        <v xml:space="preserve">      </v>
      </c>
      <c r="R21" s="2" t="str">
        <f t="shared" si="5"/>
        <v xml:space="preserve">      </v>
      </c>
      <c r="S21" s="2" t="str">
        <f t="shared" si="6"/>
        <v xml:space="preserve">        </v>
      </c>
      <c r="T21" s="2" t="str">
        <f t="shared" si="7"/>
        <v xml:space="preserve">    </v>
      </c>
      <c r="U21" s="2" t="str">
        <f t="shared" si="7"/>
        <v xml:space="preserve">    </v>
      </c>
      <c r="V21" s="2" t="str">
        <f t="shared" si="8"/>
        <v xml:space="preserve"> </v>
      </c>
      <c r="W21" s="2" t="str">
        <f t="shared" si="9"/>
        <v xml:space="preserve">        </v>
      </c>
      <c r="X21" s="2" t="str">
        <f t="shared" si="10"/>
        <v xml:space="preserve"> </v>
      </c>
      <c r="Y21" s="7">
        <f t="shared" si="11"/>
        <v>148</v>
      </c>
    </row>
    <row r="22" spans="1:25" x14ac:dyDescent="0.2">
      <c r="A22" s="7">
        <v>1</v>
      </c>
      <c r="B22" s="5" t="s">
        <v>143</v>
      </c>
      <c r="C22" s="2" t="str">
        <f t="shared" si="0"/>
        <v xml:space="preserve">        </v>
      </c>
      <c r="D22" s="5">
        <v>2</v>
      </c>
      <c r="E22" s="5" t="str">
        <f t="shared" si="1"/>
        <v xml:space="preserve"> JJV</v>
      </c>
      <c r="F22" s="2" t="str">
        <f t="shared" si="2"/>
        <v xml:space="preserve">        </v>
      </c>
      <c r="G22" s="5" t="str">
        <f>CONCATENATE(REPT("0",7),"13970")</f>
        <v>000000013970</v>
      </c>
      <c r="H22" s="5" t="str">
        <f>CONCATENATE(REPT(" ",4),"Reclass Integrated DNA PC000179")</f>
        <v xml:space="preserve">    Reclass Integrated DNA PC000179</v>
      </c>
      <c r="I22" s="5" t="s">
        <v>160</v>
      </c>
      <c r="J22" s="2" t="str">
        <f t="shared" si="3"/>
        <v xml:space="preserve">  </v>
      </c>
      <c r="K22" s="5" t="s">
        <v>162</v>
      </c>
      <c r="L22" s="40">
        <v>110044</v>
      </c>
      <c r="M22" s="37">
        <v>110044</v>
      </c>
      <c r="N22" s="40" t="str">
        <f t="shared" si="4"/>
        <v xml:space="preserve">      </v>
      </c>
      <c r="O22" s="37">
        <v>201710</v>
      </c>
      <c r="P22" s="40" t="str">
        <f t="shared" si="5"/>
        <v xml:space="preserve">      </v>
      </c>
      <c r="Q22" s="2" t="str">
        <f t="shared" si="5"/>
        <v xml:space="preserve">      </v>
      </c>
      <c r="R22" s="2" t="str">
        <f t="shared" si="5"/>
        <v xml:space="preserve">      </v>
      </c>
      <c r="S22" s="2" t="str">
        <f t="shared" si="6"/>
        <v xml:space="preserve">        </v>
      </c>
      <c r="T22" s="2" t="str">
        <f t="shared" si="7"/>
        <v xml:space="preserve">    </v>
      </c>
      <c r="U22" s="2" t="str">
        <f t="shared" si="7"/>
        <v xml:space="preserve">    </v>
      </c>
      <c r="V22" s="2" t="str">
        <f t="shared" si="8"/>
        <v xml:space="preserve"> </v>
      </c>
      <c r="W22" s="2" t="str">
        <f t="shared" si="9"/>
        <v xml:space="preserve">        </v>
      </c>
      <c r="X22" s="2" t="str">
        <f t="shared" si="10"/>
        <v xml:space="preserve"> </v>
      </c>
      <c r="Y22" s="7">
        <f t="shared" si="11"/>
        <v>148</v>
      </c>
    </row>
    <row r="23" spans="1:25" x14ac:dyDescent="0.2">
      <c r="A23" s="7">
        <v>1</v>
      </c>
      <c r="B23" s="5" t="s">
        <v>143</v>
      </c>
      <c r="C23" s="2" t="str">
        <f t="shared" si="0"/>
        <v xml:space="preserve">        </v>
      </c>
      <c r="D23" s="5">
        <v>2</v>
      </c>
      <c r="E23" s="5" t="str">
        <f t="shared" si="1"/>
        <v xml:space="preserve"> JJV</v>
      </c>
      <c r="F23" s="2" t="str">
        <f t="shared" si="2"/>
        <v xml:space="preserve">        </v>
      </c>
      <c r="G23" s="5" t="str">
        <f>CONCATENATE(REPT("0",9),"546")</f>
        <v>000000000546</v>
      </c>
      <c r="H23" s="5" t="str">
        <f>CONCATENATE(REPT(" ",2),"Reclass Fedex paybyphone PC000198")</f>
        <v xml:space="preserve">  Reclass Fedex paybyphone PC000198</v>
      </c>
      <c r="I23" s="5" t="s">
        <v>161</v>
      </c>
      <c r="J23" s="2" t="str">
        <f t="shared" si="3"/>
        <v xml:space="preserve">  </v>
      </c>
      <c r="K23" s="5" t="s">
        <v>162</v>
      </c>
      <c r="L23" s="40">
        <v>121538</v>
      </c>
      <c r="M23" s="37">
        <v>121538</v>
      </c>
      <c r="N23" s="40" t="str">
        <f t="shared" si="4"/>
        <v xml:space="preserve">      </v>
      </c>
      <c r="O23" s="37">
        <v>234210</v>
      </c>
      <c r="P23" s="40" t="str">
        <f t="shared" ref="P23:R44" si="12">CONCATENATE(REPT(" ",6),"")</f>
        <v xml:space="preserve">      </v>
      </c>
      <c r="Q23" s="2" t="str">
        <f t="shared" si="12"/>
        <v xml:space="preserve">      </v>
      </c>
      <c r="R23" s="2" t="str">
        <f t="shared" si="12"/>
        <v xml:space="preserve">      </v>
      </c>
      <c r="S23" s="2" t="str">
        <f t="shared" si="6"/>
        <v xml:space="preserve">        </v>
      </c>
      <c r="T23" s="2" t="str">
        <f t="shared" ref="T23:U44" si="13">CONCATENATE(REPT(" ",4),"")</f>
        <v xml:space="preserve">    </v>
      </c>
      <c r="U23" s="2" t="str">
        <f t="shared" si="13"/>
        <v xml:space="preserve">    </v>
      </c>
      <c r="V23" s="2" t="str">
        <f t="shared" si="8"/>
        <v xml:space="preserve"> </v>
      </c>
      <c r="W23" s="2" t="str">
        <f t="shared" si="9"/>
        <v xml:space="preserve">        </v>
      </c>
      <c r="X23" s="2" t="str">
        <f t="shared" si="10"/>
        <v xml:space="preserve"> </v>
      </c>
      <c r="Y23" s="7">
        <f t="shared" si="11"/>
        <v>148</v>
      </c>
    </row>
    <row r="24" spans="1:25" x14ac:dyDescent="0.2">
      <c r="A24" s="7">
        <v>1</v>
      </c>
      <c r="B24" s="5" t="s">
        <v>143</v>
      </c>
      <c r="C24" s="2" t="str">
        <f t="shared" si="0"/>
        <v xml:space="preserve">        </v>
      </c>
      <c r="D24" s="5">
        <v>2</v>
      </c>
      <c r="E24" s="5" t="str">
        <f t="shared" si="1"/>
        <v xml:space="preserve"> JJV</v>
      </c>
      <c r="F24" s="2" t="str">
        <f t="shared" si="2"/>
        <v xml:space="preserve">        </v>
      </c>
      <c r="G24" s="5" t="str">
        <f>CONCATENATE(REPT("0",9),"546")</f>
        <v>000000000546</v>
      </c>
      <c r="H24" s="5" t="str">
        <f>CONCATENATE(REPT(" ",2),"Reclass Fedex paybyphone PC000198")</f>
        <v xml:space="preserve">  Reclass Fedex paybyphone PC000198</v>
      </c>
      <c r="I24" s="5" t="s">
        <v>160</v>
      </c>
      <c r="J24" s="2" t="str">
        <f t="shared" si="3"/>
        <v xml:space="preserve">  </v>
      </c>
      <c r="K24" s="5" t="s">
        <v>162</v>
      </c>
      <c r="L24" s="40">
        <v>110044</v>
      </c>
      <c r="M24" s="37">
        <v>110044</v>
      </c>
      <c r="N24" s="40" t="str">
        <f t="shared" si="4"/>
        <v xml:space="preserve">      </v>
      </c>
      <c r="O24" s="37">
        <v>234210</v>
      </c>
      <c r="P24" s="40" t="str">
        <f t="shared" si="12"/>
        <v xml:space="preserve">      </v>
      </c>
      <c r="Q24" s="2" t="str">
        <f t="shared" si="12"/>
        <v xml:space="preserve">      </v>
      </c>
      <c r="R24" s="2" t="str">
        <f t="shared" si="12"/>
        <v xml:space="preserve">      </v>
      </c>
      <c r="S24" s="2" t="str">
        <f t="shared" si="6"/>
        <v xml:space="preserve">        </v>
      </c>
      <c r="T24" s="2" t="str">
        <f t="shared" si="13"/>
        <v xml:space="preserve">    </v>
      </c>
      <c r="U24" s="2" t="str">
        <f t="shared" si="13"/>
        <v xml:space="preserve">    </v>
      </c>
      <c r="V24" s="2" t="str">
        <f t="shared" si="8"/>
        <v xml:space="preserve"> </v>
      </c>
      <c r="W24" s="2" t="str">
        <f t="shared" si="9"/>
        <v xml:space="preserve">        </v>
      </c>
      <c r="X24" s="2" t="str">
        <f t="shared" si="10"/>
        <v xml:space="preserve"> </v>
      </c>
      <c r="Y24" s="7">
        <f t="shared" si="11"/>
        <v>148</v>
      </c>
    </row>
    <row r="25" spans="1:25" x14ac:dyDescent="0.2">
      <c r="A25" s="7">
        <v>1</v>
      </c>
      <c r="B25" s="5" t="s">
        <v>143</v>
      </c>
      <c r="C25" s="2" t="str">
        <f t="shared" si="0"/>
        <v xml:space="preserve">        </v>
      </c>
      <c r="D25" s="5">
        <v>2</v>
      </c>
      <c r="E25" s="5" t="str">
        <f t="shared" si="1"/>
        <v xml:space="preserve"> JJV</v>
      </c>
      <c r="F25" s="2" t="str">
        <f t="shared" si="2"/>
        <v xml:space="preserve">        </v>
      </c>
      <c r="G25" s="5" t="str">
        <f>CONCATENATE(REPT("0",8),"4480")</f>
        <v>000000004480</v>
      </c>
      <c r="H25" s="5" t="str">
        <f>CONCATENATE(REPT(" ",4),"Reclass Integrated DNA PC000198")</f>
        <v xml:space="preserve">    Reclass Integrated DNA PC000198</v>
      </c>
      <c r="I25" s="5" t="s">
        <v>161</v>
      </c>
      <c r="J25" s="2" t="str">
        <f t="shared" si="3"/>
        <v xml:space="preserve">  </v>
      </c>
      <c r="K25" s="5" t="s">
        <v>162</v>
      </c>
      <c r="L25" s="40">
        <v>121538</v>
      </c>
      <c r="M25" s="37">
        <v>121538</v>
      </c>
      <c r="N25" s="40" t="str">
        <f t="shared" si="4"/>
        <v xml:space="preserve">      </v>
      </c>
      <c r="O25" s="37">
        <v>201710</v>
      </c>
      <c r="P25" s="40" t="str">
        <f t="shared" si="12"/>
        <v xml:space="preserve">      </v>
      </c>
      <c r="Q25" s="2" t="str">
        <f t="shared" si="12"/>
        <v xml:space="preserve">      </v>
      </c>
      <c r="R25" s="2" t="str">
        <f t="shared" si="12"/>
        <v xml:space="preserve">      </v>
      </c>
      <c r="S25" s="2" t="str">
        <f t="shared" si="6"/>
        <v xml:space="preserve">        </v>
      </c>
      <c r="T25" s="2" t="str">
        <f t="shared" si="13"/>
        <v xml:space="preserve">    </v>
      </c>
      <c r="U25" s="2" t="str">
        <f t="shared" si="13"/>
        <v xml:space="preserve">    </v>
      </c>
      <c r="V25" s="2" t="str">
        <f t="shared" si="8"/>
        <v xml:space="preserve"> </v>
      </c>
      <c r="W25" s="2" t="str">
        <f t="shared" si="9"/>
        <v xml:space="preserve">        </v>
      </c>
      <c r="X25" s="2" t="str">
        <f t="shared" si="10"/>
        <v xml:space="preserve"> </v>
      </c>
      <c r="Y25" s="7">
        <f t="shared" si="11"/>
        <v>148</v>
      </c>
    </row>
    <row r="26" spans="1:25" x14ac:dyDescent="0.2">
      <c r="A26" s="7">
        <v>1</v>
      </c>
      <c r="B26" s="5" t="s">
        <v>143</v>
      </c>
      <c r="C26" s="2" t="str">
        <f t="shared" si="0"/>
        <v xml:space="preserve">        </v>
      </c>
      <c r="D26" s="5">
        <v>2</v>
      </c>
      <c r="E26" s="5" t="str">
        <f t="shared" si="1"/>
        <v xml:space="preserve"> JJV</v>
      </c>
      <c r="F26" s="2" t="str">
        <f t="shared" si="2"/>
        <v xml:space="preserve">        </v>
      </c>
      <c r="G26" s="5" t="str">
        <f>CONCATENATE(REPT("0",8),"4480")</f>
        <v>000000004480</v>
      </c>
      <c r="H26" s="5" t="str">
        <f>CONCATENATE(REPT(" ",4),"Reclass Integrated DNA PC000198")</f>
        <v xml:space="preserve">    Reclass Integrated DNA PC000198</v>
      </c>
      <c r="I26" s="5" t="s">
        <v>160</v>
      </c>
      <c r="J26" s="2" t="str">
        <f t="shared" si="3"/>
        <v xml:space="preserve">  </v>
      </c>
      <c r="K26" s="5" t="s">
        <v>162</v>
      </c>
      <c r="L26" s="40">
        <v>110044</v>
      </c>
      <c r="M26" s="37">
        <v>110044</v>
      </c>
      <c r="N26" s="40" t="str">
        <f t="shared" si="4"/>
        <v xml:space="preserve">      </v>
      </c>
      <c r="O26" s="37">
        <v>201710</v>
      </c>
      <c r="P26" s="40" t="str">
        <f t="shared" si="12"/>
        <v xml:space="preserve">      </v>
      </c>
      <c r="Q26" s="2" t="str">
        <f t="shared" si="12"/>
        <v xml:space="preserve">      </v>
      </c>
      <c r="R26" s="2" t="str">
        <f t="shared" si="12"/>
        <v xml:space="preserve">      </v>
      </c>
      <c r="S26" s="2" t="str">
        <f t="shared" si="6"/>
        <v xml:space="preserve">        </v>
      </c>
      <c r="T26" s="2" t="str">
        <f t="shared" si="13"/>
        <v xml:space="preserve">    </v>
      </c>
      <c r="U26" s="2" t="str">
        <f t="shared" si="13"/>
        <v xml:space="preserve">    </v>
      </c>
      <c r="V26" s="2" t="str">
        <f t="shared" si="8"/>
        <v xml:space="preserve"> </v>
      </c>
      <c r="W26" s="2" t="str">
        <f t="shared" si="9"/>
        <v xml:space="preserve">        </v>
      </c>
      <c r="X26" s="2" t="str">
        <f t="shared" si="10"/>
        <v xml:space="preserve"> </v>
      </c>
      <c r="Y26" s="7">
        <f t="shared" si="11"/>
        <v>148</v>
      </c>
    </row>
    <row r="27" spans="1:25" x14ac:dyDescent="0.2">
      <c r="A27" s="7">
        <v>1</v>
      </c>
      <c r="B27" s="5" t="s">
        <v>143</v>
      </c>
      <c r="C27" s="2" t="str">
        <f t="shared" si="0"/>
        <v xml:space="preserve">        </v>
      </c>
      <c r="D27" s="5">
        <v>2</v>
      </c>
      <c r="E27" s="5" t="str">
        <f t="shared" si="1"/>
        <v xml:space="preserve"> JJV</v>
      </c>
      <c r="F27" s="2" t="str">
        <f t="shared" si="2"/>
        <v xml:space="preserve">        </v>
      </c>
      <c r="G27" s="5" t="str">
        <f>CONCATENATE(REPT("0",8),"5403")</f>
        <v>000000005403</v>
      </c>
      <c r="H27" s="5" t="str">
        <f>CONCATENATE(REPT(" ",10),"Reclass Petsmart PC000198")</f>
        <v xml:space="preserve">          Reclass Petsmart PC000198</v>
      </c>
      <c r="I27" s="5" t="s">
        <v>161</v>
      </c>
      <c r="J27" s="2" t="str">
        <f t="shared" si="3"/>
        <v xml:space="preserve">  </v>
      </c>
      <c r="K27" s="5" t="s">
        <v>162</v>
      </c>
      <c r="L27" s="40">
        <v>121538</v>
      </c>
      <c r="M27" s="37">
        <v>121538</v>
      </c>
      <c r="N27" s="40" t="str">
        <f t="shared" si="4"/>
        <v xml:space="preserve">      </v>
      </c>
      <c r="O27" s="37">
        <v>201710</v>
      </c>
      <c r="P27" s="40" t="str">
        <f t="shared" si="12"/>
        <v xml:space="preserve">      </v>
      </c>
      <c r="Q27" s="2" t="str">
        <f t="shared" si="12"/>
        <v xml:space="preserve">      </v>
      </c>
      <c r="R27" s="2" t="str">
        <f t="shared" si="12"/>
        <v xml:space="preserve">      </v>
      </c>
      <c r="S27" s="2" t="str">
        <f t="shared" si="6"/>
        <v xml:space="preserve">        </v>
      </c>
      <c r="T27" s="2" t="str">
        <f t="shared" si="13"/>
        <v xml:space="preserve">    </v>
      </c>
      <c r="U27" s="2" t="str">
        <f t="shared" si="13"/>
        <v xml:space="preserve">    </v>
      </c>
      <c r="V27" s="2" t="str">
        <f t="shared" si="8"/>
        <v xml:space="preserve"> </v>
      </c>
      <c r="W27" s="2" t="str">
        <f t="shared" si="9"/>
        <v xml:space="preserve">        </v>
      </c>
      <c r="X27" s="2" t="str">
        <f t="shared" si="10"/>
        <v xml:space="preserve"> </v>
      </c>
      <c r="Y27" s="7">
        <f t="shared" si="11"/>
        <v>148</v>
      </c>
    </row>
    <row r="28" spans="1:25" x14ac:dyDescent="0.2">
      <c r="A28" s="7">
        <v>1</v>
      </c>
      <c r="B28" s="5" t="s">
        <v>143</v>
      </c>
      <c r="C28" s="2" t="str">
        <f t="shared" si="0"/>
        <v xml:space="preserve">        </v>
      </c>
      <c r="D28" s="5">
        <v>2</v>
      </c>
      <c r="E28" s="5" t="str">
        <f t="shared" si="1"/>
        <v xml:space="preserve"> JJV</v>
      </c>
      <c r="F28" s="2" t="str">
        <f t="shared" si="2"/>
        <v xml:space="preserve">        </v>
      </c>
      <c r="G28" s="5" t="str">
        <f>CONCATENATE(REPT("0",8),"5403")</f>
        <v>000000005403</v>
      </c>
      <c r="H28" s="5" t="str">
        <f>CONCATENATE(REPT(" ",10),"Reclass Petsmart PC000198")</f>
        <v xml:space="preserve">          Reclass Petsmart PC000198</v>
      </c>
      <c r="I28" s="5" t="s">
        <v>160</v>
      </c>
      <c r="J28" s="2" t="str">
        <f t="shared" si="3"/>
        <v xml:space="preserve">  </v>
      </c>
      <c r="K28" s="5" t="s">
        <v>162</v>
      </c>
      <c r="L28" s="40">
        <v>110044</v>
      </c>
      <c r="M28" s="37">
        <v>110044</v>
      </c>
      <c r="N28" s="40" t="str">
        <f t="shared" si="4"/>
        <v xml:space="preserve">      </v>
      </c>
      <c r="O28" s="37">
        <v>201710</v>
      </c>
      <c r="P28" s="40" t="str">
        <f t="shared" si="12"/>
        <v xml:space="preserve">      </v>
      </c>
      <c r="Q28" s="2" t="str">
        <f t="shared" si="12"/>
        <v xml:space="preserve">      </v>
      </c>
      <c r="R28" s="2" t="str">
        <f t="shared" si="12"/>
        <v xml:space="preserve">      </v>
      </c>
      <c r="S28" s="2" t="str">
        <f t="shared" si="6"/>
        <v xml:space="preserve">        </v>
      </c>
      <c r="T28" s="2" t="str">
        <f t="shared" si="13"/>
        <v xml:space="preserve">    </v>
      </c>
      <c r="U28" s="2" t="str">
        <f t="shared" si="13"/>
        <v xml:space="preserve">    </v>
      </c>
      <c r="V28" s="2" t="str">
        <f t="shared" si="8"/>
        <v xml:space="preserve"> </v>
      </c>
      <c r="W28" s="2" t="str">
        <f t="shared" si="9"/>
        <v xml:space="preserve">        </v>
      </c>
      <c r="X28" s="2" t="str">
        <f t="shared" si="10"/>
        <v xml:space="preserve"> </v>
      </c>
      <c r="Y28" s="7">
        <f t="shared" si="11"/>
        <v>148</v>
      </c>
    </row>
    <row r="29" spans="1:25" x14ac:dyDescent="0.2">
      <c r="A29" s="7">
        <v>1</v>
      </c>
      <c r="B29" s="5" t="s">
        <v>143</v>
      </c>
      <c r="C29" s="2" t="str">
        <f t="shared" si="0"/>
        <v xml:space="preserve">        </v>
      </c>
      <c r="D29" s="5">
        <v>2</v>
      </c>
      <c r="E29" s="5" t="str">
        <f t="shared" si="1"/>
        <v xml:space="preserve"> JJV</v>
      </c>
      <c r="F29" s="2" t="str">
        <f t="shared" si="2"/>
        <v xml:space="preserve">        </v>
      </c>
      <c r="G29" s="5" t="str">
        <f>CONCATENATE(REPT("0",8),"1838")</f>
        <v>000000001838</v>
      </c>
      <c r="H29" s="5" t="str">
        <f>CONCATENATE(REPT(" ",7),"Reclass Staples Bus PC000216")</f>
        <v xml:space="preserve">       Reclass Staples Bus PC000216</v>
      </c>
      <c r="I29" s="5" t="s">
        <v>161</v>
      </c>
      <c r="J29" s="2" t="str">
        <f t="shared" si="3"/>
        <v xml:space="preserve">  </v>
      </c>
      <c r="K29" s="5" t="s">
        <v>162</v>
      </c>
      <c r="L29" s="40">
        <v>121538</v>
      </c>
      <c r="M29" s="37">
        <v>121538</v>
      </c>
      <c r="N29" s="40" t="str">
        <f t="shared" si="4"/>
        <v xml:space="preserve">      </v>
      </c>
      <c r="O29" s="37">
        <v>201110</v>
      </c>
      <c r="P29" s="40" t="str">
        <f t="shared" si="12"/>
        <v xml:space="preserve">      </v>
      </c>
      <c r="Q29" s="2" t="str">
        <f t="shared" si="12"/>
        <v xml:space="preserve">      </v>
      </c>
      <c r="R29" s="2" t="str">
        <f t="shared" si="12"/>
        <v xml:space="preserve">      </v>
      </c>
      <c r="S29" s="2" t="str">
        <f t="shared" si="6"/>
        <v xml:space="preserve">        </v>
      </c>
      <c r="T29" s="2" t="str">
        <f t="shared" si="13"/>
        <v xml:space="preserve">    </v>
      </c>
      <c r="U29" s="2" t="str">
        <f t="shared" si="13"/>
        <v xml:space="preserve">    </v>
      </c>
      <c r="V29" s="2" t="str">
        <f t="shared" si="8"/>
        <v xml:space="preserve"> </v>
      </c>
      <c r="W29" s="2" t="str">
        <f t="shared" si="9"/>
        <v xml:space="preserve">        </v>
      </c>
      <c r="X29" s="2" t="str">
        <f t="shared" si="10"/>
        <v xml:space="preserve"> </v>
      </c>
      <c r="Y29" s="7">
        <f t="shared" si="11"/>
        <v>148</v>
      </c>
    </row>
    <row r="30" spans="1:25" x14ac:dyDescent="0.2">
      <c r="A30" s="7">
        <v>1</v>
      </c>
      <c r="B30" s="5" t="s">
        <v>143</v>
      </c>
      <c r="C30" s="2" t="str">
        <f t="shared" si="0"/>
        <v xml:space="preserve">        </v>
      </c>
      <c r="D30" s="5">
        <v>2</v>
      </c>
      <c r="E30" s="5" t="str">
        <f t="shared" si="1"/>
        <v xml:space="preserve"> JJV</v>
      </c>
      <c r="F30" s="2" t="str">
        <f t="shared" si="2"/>
        <v xml:space="preserve">        </v>
      </c>
      <c r="G30" s="5" t="str">
        <f>CONCATENATE(REPT("0",8),"1838")</f>
        <v>000000001838</v>
      </c>
      <c r="H30" s="5" t="str">
        <f>CONCATENATE(REPT(" ",7),"Reclass Staples Bus PC000216")</f>
        <v xml:space="preserve">       Reclass Staples Bus PC000216</v>
      </c>
      <c r="I30" s="5" t="s">
        <v>160</v>
      </c>
      <c r="J30" s="2" t="str">
        <f t="shared" si="3"/>
        <v xml:space="preserve">  </v>
      </c>
      <c r="K30" s="5" t="s">
        <v>162</v>
      </c>
      <c r="L30" s="40">
        <v>110044</v>
      </c>
      <c r="M30" s="37">
        <v>110044</v>
      </c>
      <c r="N30" s="40" t="str">
        <f t="shared" si="4"/>
        <v xml:space="preserve">      </v>
      </c>
      <c r="O30" s="37">
        <v>201110</v>
      </c>
      <c r="P30" s="40" t="str">
        <f t="shared" si="12"/>
        <v xml:space="preserve">      </v>
      </c>
      <c r="Q30" s="2" t="str">
        <f t="shared" si="12"/>
        <v xml:space="preserve">      </v>
      </c>
      <c r="R30" s="2" t="str">
        <f t="shared" si="12"/>
        <v xml:space="preserve">      </v>
      </c>
      <c r="S30" s="2" t="str">
        <f t="shared" si="6"/>
        <v xml:space="preserve">        </v>
      </c>
      <c r="T30" s="2" t="str">
        <f t="shared" si="13"/>
        <v xml:space="preserve">    </v>
      </c>
      <c r="U30" s="2" t="str">
        <f t="shared" si="13"/>
        <v xml:space="preserve">    </v>
      </c>
      <c r="V30" s="2" t="str">
        <f t="shared" si="8"/>
        <v xml:space="preserve"> </v>
      </c>
      <c r="W30" s="2" t="str">
        <f t="shared" si="9"/>
        <v xml:space="preserve">        </v>
      </c>
      <c r="X30" s="2" t="str">
        <f t="shared" si="10"/>
        <v xml:space="preserve"> </v>
      </c>
      <c r="Y30" s="7">
        <f t="shared" si="11"/>
        <v>148</v>
      </c>
    </row>
    <row r="31" spans="1:25" x14ac:dyDescent="0.2">
      <c r="A31" s="7">
        <v>1</v>
      </c>
      <c r="B31" s="5" t="s">
        <v>143</v>
      </c>
      <c r="C31" s="2" t="str">
        <f t="shared" si="0"/>
        <v xml:space="preserve">        </v>
      </c>
      <c r="D31" s="5">
        <v>2</v>
      </c>
      <c r="E31" s="5" t="str">
        <f t="shared" si="1"/>
        <v xml:space="preserve"> JJV</v>
      </c>
      <c r="F31" s="2" t="str">
        <f t="shared" si="2"/>
        <v xml:space="preserve">        </v>
      </c>
      <c r="G31" s="5" t="str">
        <f>CONCATENATE(REPT("0",8),"1838")</f>
        <v>000000001838</v>
      </c>
      <c r="H31" s="5" t="str">
        <f>CONCATENATE(REPT(" ",7),"Reclass Staples Bus PC000216")</f>
        <v xml:space="preserve">       Reclass Staples Bus PC000216</v>
      </c>
      <c r="I31" s="5" t="s">
        <v>161</v>
      </c>
      <c r="J31" s="2" t="str">
        <f t="shared" si="3"/>
        <v xml:space="preserve">  </v>
      </c>
      <c r="K31" s="5" t="s">
        <v>162</v>
      </c>
      <c r="L31" s="40">
        <v>121538</v>
      </c>
      <c r="M31" s="37">
        <v>121538</v>
      </c>
      <c r="N31" s="40" t="str">
        <f t="shared" si="4"/>
        <v xml:space="preserve">      </v>
      </c>
      <c r="O31" s="37">
        <v>201110</v>
      </c>
      <c r="P31" s="40" t="str">
        <f t="shared" si="12"/>
        <v xml:space="preserve">      </v>
      </c>
      <c r="Q31" s="2" t="str">
        <f t="shared" si="12"/>
        <v xml:space="preserve">      </v>
      </c>
      <c r="R31" s="2" t="str">
        <f t="shared" si="12"/>
        <v xml:space="preserve">      </v>
      </c>
      <c r="S31" s="2" t="str">
        <f t="shared" si="6"/>
        <v xml:space="preserve">        </v>
      </c>
      <c r="T31" s="2" t="str">
        <f t="shared" si="13"/>
        <v xml:space="preserve">    </v>
      </c>
      <c r="U31" s="2" t="str">
        <f t="shared" si="13"/>
        <v xml:space="preserve">    </v>
      </c>
      <c r="V31" s="2" t="str">
        <f t="shared" si="8"/>
        <v xml:space="preserve"> </v>
      </c>
      <c r="W31" s="2" t="str">
        <f t="shared" si="9"/>
        <v xml:space="preserve">        </v>
      </c>
      <c r="X31" s="2" t="str">
        <f t="shared" si="10"/>
        <v xml:space="preserve"> </v>
      </c>
      <c r="Y31" s="7">
        <f t="shared" si="11"/>
        <v>148</v>
      </c>
    </row>
    <row r="32" spans="1:25" x14ac:dyDescent="0.2">
      <c r="A32" s="7">
        <v>1</v>
      </c>
      <c r="B32" s="5" t="s">
        <v>143</v>
      </c>
      <c r="C32" s="2" t="str">
        <f t="shared" si="0"/>
        <v xml:space="preserve">        </v>
      </c>
      <c r="D32" s="5">
        <v>2</v>
      </c>
      <c r="E32" s="5" t="str">
        <f t="shared" si="1"/>
        <v xml:space="preserve"> JJV</v>
      </c>
      <c r="F32" s="2" t="str">
        <f t="shared" si="2"/>
        <v xml:space="preserve">        </v>
      </c>
      <c r="G32" s="5" t="str">
        <f>CONCATENATE(REPT("0",8),"1838")</f>
        <v>000000001838</v>
      </c>
      <c r="H32" s="5" t="str">
        <f>CONCATENATE(REPT(" ",7),"Reclass Staples Bus PC000216")</f>
        <v xml:space="preserve">       Reclass Staples Bus PC000216</v>
      </c>
      <c r="I32" s="5" t="s">
        <v>160</v>
      </c>
      <c r="J32" s="2" t="str">
        <f t="shared" si="3"/>
        <v xml:space="preserve">  </v>
      </c>
      <c r="K32" s="5" t="s">
        <v>162</v>
      </c>
      <c r="L32" s="40">
        <v>110044</v>
      </c>
      <c r="M32" s="37">
        <v>110044</v>
      </c>
      <c r="N32" s="40" t="str">
        <f t="shared" si="4"/>
        <v xml:space="preserve">      </v>
      </c>
      <c r="O32" s="37">
        <v>201110</v>
      </c>
      <c r="P32" s="40" t="str">
        <f t="shared" si="12"/>
        <v xml:space="preserve">      </v>
      </c>
      <c r="Q32" s="2" t="str">
        <f t="shared" si="12"/>
        <v xml:space="preserve">      </v>
      </c>
      <c r="R32" s="2" t="str">
        <f t="shared" si="12"/>
        <v xml:space="preserve">      </v>
      </c>
      <c r="S32" s="2" t="str">
        <f t="shared" si="6"/>
        <v xml:space="preserve">        </v>
      </c>
      <c r="T32" s="2" t="str">
        <f t="shared" si="13"/>
        <v xml:space="preserve">    </v>
      </c>
      <c r="U32" s="2" t="str">
        <f t="shared" si="13"/>
        <v xml:space="preserve">    </v>
      </c>
      <c r="V32" s="2" t="str">
        <f t="shared" si="8"/>
        <v xml:space="preserve"> </v>
      </c>
      <c r="W32" s="2" t="str">
        <f t="shared" si="9"/>
        <v xml:space="preserve">        </v>
      </c>
      <c r="X32" s="2" t="str">
        <f t="shared" si="10"/>
        <v xml:space="preserve"> </v>
      </c>
      <c r="Y32" s="7">
        <f t="shared" si="11"/>
        <v>148</v>
      </c>
    </row>
    <row r="33" spans="1:25" x14ac:dyDescent="0.2">
      <c r="A33" s="7">
        <v>1</v>
      </c>
      <c r="B33" s="5" t="s">
        <v>143</v>
      </c>
      <c r="C33" s="2" t="str">
        <f t="shared" si="0"/>
        <v xml:space="preserve">        </v>
      </c>
      <c r="D33" s="5">
        <v>2</v>
      </c>
      <c r="E33" s="5" t="str">
        <f t="shared" si="1"/>
        <v xml:space="preserve"> JJV</v>
      </c>
      <c r="F33" s="2" t="str">
        <f t="shared" si="2"/>
        <v xml:space="preserve">        </v>
      </c>
      <c r="G33" s="5" t="str">
        <f>CONCATENATE(REPT("0",7),"30800")</f>
        <v>000000030800</v>
      </c>
      <c r="H33" s="5" t="str">
        <f>CONCATENATE(REPT(" ",4),"Reclass Takara Bio USA PC000216")</f>
        <v xml:space="preserve">    Reclass Takara Bio USA PC000216</v>
      </c>
      <c r="I33" s="5" t="s">
        <v>161</v>
      </c>
      <c r="J33" s="2" t="str">
        <f t="shared" si="3"/>
        <v xml:space="preserve">  </v>
      </c>
      <c r="K33" s="5" t="s">
        <v>162</v>
      </c>
      <c r="L33" s="40">
        <v>121538</v>
      </c>
      <c r="M33" s="37">
        <v>121538</v>
      </c>
      <c r="N33" s="40" t="str">
        <f t="shared" si="4"/>
        <v xml:space="preserve">      </v>
      </c>
      <c r="O33" s="37">
        <v>201710</v>
      </c>
      <c r="P33" s="40" t="str">
        <f t="shared" si="12"/>
        <v xml:space="preserve">      </v>
      </c>
      <c r="Q33" s="2" t="str">
        <f t="shared" si="12"/>
        <v xml:space="preserve">      </v>
      </c>
      <c r="R33" s="2" t="str">
        <f t="shared" si="12"/>
        <v xml:space="preserve">      </v>
      </c>
      <c r="S33" s="2" t="str">
        <f t="shared" si="6"/>
        <v xml:space="preserve">        </v>
      </c>
      <c r="T33" s="2" t="str">
        <f t="shared" si="13"/>
        <v xml:space="preserve">    </v>
      </c>
      <c r="U33" s="2" t="str">
        <f t="shared" si="13"/>
        <v xml:space="preserve">    </v>
      </c>
      <c r="V33" s="2" t="str">
        <f t="shared" si="8"/>
        <v xml:space="preserve"> </v>
      </c>
      <c r="W33" s="2" t="str">
        <f t="shared" si="9"/>
        <v xml:space="preserve">        </v>
      </c>
      <c r="X33" s="2" t="str">
        <f t="shared" si="10"/>
        <v xml:space="preserve"> </v>
      </c>
      <c r="Y33" s="7">
        <f t="shared" si="11"/>
        <v>148</v>
      </c>
    </row>
    <row r="34" spans="1:25" x14ac:dyDescent="0.2">
      <c r="A34" s="7">
        <v>1</v>
      </c>
      <c r="B34" s="5" t="s">
        <v>143</v>
      </c>
      <c r="C34" s="2" t="str">
        <f t="shared" si="0"/>
        <v xml:space="preserve">        </v>
      </c>
      <c r="D34" s="5">
        <v>2</v>
      </c>
      <c r="E34" s="5" t="str">
        <f t="shared" si="1"/>
        <v xml:space="preserve"> JJV</v>
      </c>
      <c r="F34" s="2" t="str">
        <f t="shared" si="2"/>
        <v xml:space="preserve">        </v>
      </c>
      <c r="G34" s="5" t="str">
        <f>CONCATENATE(REPT("0",7),"30800")</f>
        <v>000000030800</v>
      </c>
      <c r="H34" s="5" t="str">
        <f>CONCATENATE(REPT(" ",4),"Reclass Takara Bio USA PC000216")</f>
        <v xml:space="preserve">    Reclass Takara Bio USA PC000216</v>
      </c>
      <c r="I34" s="5" t="s">
        <v>160</v>
      </c>
      <c r="J34" s="2" t="str">
        <f t="shared" si="3"/>
        <v xml:space="preserve">  </v>
      </c>
      <c r="K34" s="5" t="s">
        <v>162</v>
      </c>
      <c r="L34" s="40">
        <v>110044</v>
      </c>
      <c r="M34" s="37">
        <v>110044</v>
      </c>
      <c r="N34" s="40" t="str">
        <f t="shared" si="4"/>
        <v xml:space="preserve">      </v>
      </c>
      <c r="O34" s="37">
        <v>201710</v>
      </c>
      <c r="P34" s="40" t="str">
        <f t="shared" si="12"/>
        <v xml:space="preserve">      </v>
      </c>
      <c r="Q34" s="2" t="str">
        <f t="shared" si="12"/>
        <v xml:space="preserve">      </v>
      </c>
      <c r="R34" s="2" t="str">
        <f t="shared" si="12"/>
        <v xml:space="preserve">      </v>
      </c>
      <c r="S34" s="2" t="str">
        <f t="shared" si="6"/>
        <v xml:space="preserve">        </v>
      </c>
      <c r="T34" s="2" t="str">
        <f t="shared" si="13"/>
        <v xml:space="preserve">    </v>
      </c>
      <c r="U34" s="2" t="str">
        <f t="shared" si="13"/>
        <v xml:space="preserve">    </v>
      </c>
      <c r="V34" s="2" t="str">
        <f t="shared" si="8"/>
        <v xml:space="preserve"> </v>
      </c>
      <c r="W34" s="2" t="str">
        <f t="shared" si="9"/>
        <v xml:space="preserve">        </v>
      </c>
      <c r="X34" s="2" t="str">
        <f t="shared" si="10"/>
        <v xml:space="preserve"> </v>
      </c>
      <c r="Y34" s="7">
        <f t="shared" si="11"/>
        <v>148</v>
      </c>
    </row>
    <row r="35" spans="1:25" x14ac:dyDescent="0.2">
      <c r="A35" s="7">
        <v>1</v>
      </c>
      <c r="B35" s="5" t="s">
        <v>143</v>
      </c>
      <c r="C35" s="2" t="str">
        <f t="shared" si="0"/>
        <v xml:space="preserve">        </v>
      </c>
      <c r="D35" s="5">
        <v>2</v>
      </c>
      <c r="E35" s="5" t="str">
        <f t="shared" si="1"/>
        <v xml:space="preserve"> JJV</v>
      </c>
      <c r="F35" s="2" t="str">
        <f t="shared" si="2"/>
        <v xml:space="preserve">        </v>
      </c>
      <c r="G35" s="5" t="str">
        <f>CONCATENATE(REPT("0",8),"4998")</f>
        <v>000000004998</v>
      </c>
      <c r="H35" s="5" t="str">
        <f>CONCATENATE(REPT(" ",2),"Reclass Staples 00111914 PC000216")</f>
        <v xml:space="preserve">  Reclass Staples 00111914 PC000216</v>
      </c>
      <c r="I35" s="5" t="s">
        <v>161</v>
      </c>
      <c r="J35" s="2" t="str">
        <f t="shared" si="3"/>
        <v xml:space="preserve">  </v>
      </c>
      <c r="K35" s="5" t="s">
        <v>162</v>
      </c>
      <c r="L35" s="40">
        <v>121538</v>
      </c>
      <c r="M35" s="37">
        <v>121538</v>
      </c>
      <c r="N35" s="40" t="str">
        <f t="shared" si="4"/>
        <v xml:space="preserve">      </v>
      </c>
      <c r="O35" s="37">
        <v>201110</v>
      </c>
      <c r="P35" s="40" t="str">
        <f t="shared" si="12"/>
        <v xml:space="preserve">      </v>
      </c>
      <c r="Q35" s="2" t="str">
        <f t="shared" si="12"/>
        <v xml:space="preserve">      </v>
      </c>
      <c r="R35" s="2" t="str">
        <f t="shared" si="12"/>
        <v xml:space="preserve">      </v>
      </c>
      <c r="S35" s="2" t="str">
        <f t="shared" si="6"/>
        <v xml:space="preserve">        </v>
      </c>
      <c r="T35" s="2" t="str">
        <f t="shared" si="13"/>
        <v xml:space="preserve">    </v>
      </c>
      <c r="U35" s="2" t="str">
        <f t="shared" si="13"/>
        <v xml:space="preserve">    </v>
      </c>
      <c r="V35" s="2" t="str">
        <f t="shared" si="8"/>
        <v xml:space="preserve"> </v>
      </c>
      <c r="W35" s="2" t="str">
        <f t="shared" si="9"/>
        <v xml:space="preserve">        </v>
      </c>
      <c r="X35" s="2" t="str">
        <f t="shared" si="10"/>
        <v xml:space="preserve"> </v>
      </c>
      <c r="Y35" s="7">
        <f t="shared" si="11"/>
        <v>148</v>
      </c>
    </row>
    <row r="36" spans="1:25" x14ac:dyDescent="0.2">
      <c r="A36" s="7">
        <v>1</v>
      </c>
      <c r="B36" s="5" t="s">
        <v>143</v>
      </c>
      <c r="C36" s="2" t="str">
        <f t="shared" si="0"/>
        <v xml:space="preserve">        </v>
      </c>
      <c r="D36" s="5">
        <v>2</v>
      </c>
      <c r="E36" s="5" t="str">
        <f t="shared" si="1"/>
        <v xml:space="preserve"> JJV</v>
      </c>
      <c r="F36" s="2" t="str">
        <f t="shared" si="2"/>
        <v xml:space="preserve">        </v>
      </c>
      <c r="G36" s="5" t="str">
        <f>CONCATENATE(REPT("0",8),"4998")</f>
        <v>000000004998</v>
      </c>
      <c r="H36" s="5" t="str">
        <f>CONCATENATE(REPT(" ",2),"Reclass Staples 00111914 PC000216")</f>
        <v xml:space="preserve">  Reclass Staples 00111914 PC000216</v>
      </c>
      <c r="I36" s="5" t="s">
        <v>160</v>
      </c>
      <c r="J36" s="2" t="str">
        <f t="shared" si="3"/>
        <v xml:space="preserve">  </v>
      </c>
      <c r="K36" s="5" t="s">
        <v>162</v>
      </c>
      <c r="L36" s="40">
        <v>110044</v>
      </c>
      <c r="M36" s="37">
        <v>110044</v>
      </c>
      <c r="N36" s="40" t="str">
        <f t="shared" si="4"/>
        <v xml:space="preserve">      </v>
      </c>
      <c r="O36" s="37">
        <v>201110</v>
      </c>
      <c r="P36" s="40" t="str">
        <f t="shared" si="12"/>
        <v xml:space="preserve">      </v>
      </c>
      <c r="Q36" s="2" t="str">
        <f t="shared" si="12"/>
        <v xml:space="preserve">      </v>
      </c>
      <c r="R36" s="2" t="str">
        <f t="shared" si="12"/>
        <v xml:space="preserve">      </v>
      </c>
      <c r="S36" s="2" t="str">
        <f t="shared" si="6"/>
        <v xml:space="preserve">        </v>
      </c>
      <c r="T36" s="2" t="str">
        <f t="shared" si="13"/>
        <v xml:space="preserve">    </v>
      </c>
      <c r="U36" s="2" t="str">
        <f t="shared" si="13"/>
        <v xml:space="preserve">    </v>
      </c>
      <c r="V36" s="2" t="str">
        <f t="shared" si="8"/>
        <v xml:space="preserve"> </v>
      </c>
      <c r="W36" s="2" t="str">
        <f t="shared" si="9"/>
        <v xml:space="preserve">        </v>
      </c>
      <c r="X36" s="2" t="str">
        <f t="shared" si="10"/>
        <v xml:space="preserve"> </v>
      </c>
      <c r="Y36" s="7">
        <f t="shared" si="11"/>
        <v>148</v>
      </c>
    </row>
    <row r="37" spans="1:25" x14ac:dyDescent="0.2">
      <c r="A37" s="7">
        <v>1</v>
      </c>
      <c r="B37" s="5" t="s">
        <v>143</v>
      </c>
      <c r="C37" s="2" t="str">
        <f t="shared" si="0"/>
        <v xml:space="preserve">        </v>
      </c>
      <c r="D37" s="5">
        <v>2</v>
      </c>
      <c r="E37" s="5" t="str">
        <f t="shared" si="1"/>
        <v xml:space="preserve"> JJV</v>
      </c>
      <c r="F37" s="2" t="str">
        <f t="shared" si="2"/>
        <v xml:space="preserve">        </v>
      </c>
      <c r="G37" s="5" t="str">
        <f>CONCATENATE(REPT("0",8),"4007")</f>
        <v>000000004007</v>
      </c>
      <c r="H37" s="5" t="str">
        <f>CONCATENATE(REPT(" ",8),"Reclass Enterprise PC000216")</f>
        <v xml:space="preserve">        Reclass Enterprise PC000216</v>
      </c>
      <c r="I37" s="5" t="s">
        <v>161</v>
      </c>
      <c r="J37" s="2" t="str">
        <f t="shared" si="3"/>
        <v xml:space="preserve">  </v>
      </c>
      <c r="K37" s="5" t="s">
        <v>162</v>
      </c>
      <c r="L37" s="40">
        <v>121538</v>
      </c>
      <c r="M37" s="37">
        <v>121538</v>
      </c>
      <c r="N37" s="40" t="str">
        <f t="shared" si="4"/>
        <v xml:space="preserve">      </v>
      </c>
      <c r="O37" s="37">
        <v>223040</v>
      </c>
      <c r="P37" s="40" t="str">
        <f t="shared" si="12"/>
        <v xml:space="preserve">      </v>
      </c>
      <c r="Q37" s="2" t="str">
        <f t="shared" si="12"/>
        <v xml:space="preserve">      </v>
      </c>
      <c r="R37" s="2" t="str">
        <f t="shared" si="12"/>
        <v xml:space="preserve">      </v>
      </c>
      <c r="S37" s="2" t="str">
        <f t="shared" si="6"/>
        <v xml:space="preserve">        </v>
      </c>
      <c r="T37" s="2" t="str">
        <f t="shared" si="13"/>
        <v xml:space="preserve">    </v>
      </c>
      <c r="U37" s="2" t="str">
        <f t="shared" si="13"/>
        <v xml:space="preserve">    </v>
      </c>
      <c r="V37" s="2" t="str">
        <f t="shared" si="8"/>
        <v xml:space="preserve"> </v>
      </c>
      <c r="W37" s="2" t="str">
        <f t="shared" si="9"/>
        <v xml:space="preserve">        </v>
      </c>
      <c r="X37" s="2" t="str">
        <f t="shared" si="10"/>
        <v xml:space="preserve"> </v>
      </c>
      <c r="Y37" s="7">
        <f t="shared" si="11"/>
        <v>148</v>
      </c>
    </row>
    <row r="38" spans="1:25" x14ac:dyDescent="0.2">
      <c r="A38" s="7">
        <v>1</v>
      </c>
      <c r="B38" s="5" t="s">
        <v>143</v>
      </c>
      <c r="C38" s="2" t="str">
        <f t="shared" si="0"/>
        <v xml:space="preserve">        </v>
      </c>
      <c r="D38" s="5">
        <v>2</v>
      </c>
      <c r="E38" s="5" t="str">
        <f t="shared" si="1"/>
        <v xml:space="preserve"> JJV</v>
      </c>
      <c r="F38" s="2" t="str">
        <f t="shared" si="2"/>
        <v xml:space="preserve">        </v>
      </c>
      <c r="G38" s="5" t="str">
        <f>CONCATENATE(REPT("0",8),"4007")</f>
        <v>000000004007</v>
      </c>
      <c r="H38" s="5" t="str">
        <f>CONCATENATE(REPT(" ",8),"Reclass Enterprise PC000216")</f>
        <v xml:space="preserve">        Reclass Enterprise PC000216</v>
      </c>
      <c r="I38" s="5" t="s">
        <v>160</v>
      </c>
      <c r="J38" s="2" t="str">
        <f t="shared" si="3"/>
        <v xml:space="preserve">  </v>
      </c>
      <c r="K38" s="5" t="s">
        <v>162</v>
      </c>
      <c r="L38" s="40">
        <v>110044</v>
      </c>
      <c r="M38" s="37">
        <v>110044</v>
      </c>
      <c r="N38" s="40" t="str">
        <f t="shared" si="4"/>
        <v xml:space="preserve">      </v>
      </c>
      <c r="O38" s="37">
        <v>223040</v>
      </c>
      <c r="P38" s="40" t="str">
        <f t="shared" si="12"/>
        <v xml:space="preserve">      </v>
      </c>
      <c r="Q38" s="2" t="str">
        <f t="shared" si="12"/>
        <v xml:space="preserve">      </v>
      </c>
      <c r="R38" s="2" t="str">
        <f t="shared" si="12"/>
        <v xml:space="preserve">      </v>
      </c>
      <c r="S38" s="2" t="str">
        <f t="shared" si="6"/>
        <v xml:space="preserve">        </v>
      </c>
      <c r="T38" s="2" t="str">
        <f t="shared" si="13"/>
        <v xml:space="preserve">    </v>
      </c>
      <c r="U38" s="2" t="str">
        <f t="shared" si="13"/>
        <v xml:space="preserve">    </v>
      </c>
      <c r="V38" s="2" t="str">
        <f t="shared" si="8"/>
        <v xml:space="preserve"> </v>
      </c>
      <c r="W38" s="2" t="str">
        <f t="shared" si="9"/>
        <v xml:space="preserve">        </v>
      </c>
      <c r="X38" s="2" t="str">
        <f t="shared" si="10"/>
        <v xml:space="preserve"> </v>
      </c>
      <c r="Y38" s="7">
        <f t="shared" si="11"/>
        <v>148</v>
      </c>
    </row>
    <row r="39" spans="1:25" x14ac:dyDescent="0.2">
      <c r="A39" s="7">
        <v>1</v>
      </c>
      <c r="B39" s="5" t="s">
        <v>143</v>
      </c>
      <c r="C39" s="2" t="str">
        <f t="shared" si="0"/>
        <v xml:space="preserve">        </v>
      </c>
      <c r="D39" s="5">
        <v>2</v>
      </c>
      <c r="E39" s="5" t="str">
        <f t="shared" si="1"/>
        <v xml:space="preserve"> JJV</v>
      </c>
      <c r="F39" s="2" t="str">
        <f t="shared" si="2"/>
        <v xml:space="preserve">        </v>
      </c>
      <c r="G39" s="5" t="str">
        <f>CONCATENATE(REPT("0",8),"1617")</f>
        <v>000000001617</v>
      </c>
      <c r="H39" s="5" t="str">
        <f>CONCATENATE(REPT(" ",6),"Reclass Parke Rublee I0080374")</f>
        <v xml:space="preserve">      Reclass Parke Rublee I0080374</v>
      </c>
      <c r="I39" s="5" t="s">
        <v>161</v>
      </c>
      <c r="J39" s="2" t="str">
        <f t="shared" si="3"/>
        <v xml:space="preserve">  </v>
      </c>
      <c r="K39" s="5" t="s">
        <v>162</v>
      </c>
      <c r="L39" s="40">
        <v>121538</v>
      </c>
      <c r="M39" s="37">
        <v>121538</v>
      </c>
      <c r="N39" s="40" t="str">
        <f t="shared" si="4"/>
        <v xml:space="preserve">      </v>
      </c>
      <c r="O39" s="37">
        <v>223170</v>
      </c>
      <c r="P39" s="40" t="str">
        <f t="shared" si="12"/>
        <v xml:space="preserve">      </v>
      </c>
      <c r="Q39" s="2" t="str">
        <f t="shared" si="12"/>
        <v xml:space="preserve">      </v>
      </c>
      <c r="R39" s="2" t="str">
        <f t="shared" si="12"/>
        <v xml:space="preserve">      </v>
      </c>
      <c r="S39" s="2" t="str">
        <f t="shared" si="6"/>
        <v xml:space="preserve">        </v>
      </c>
      <c r="T39" s="2" t="str">
        <f t="shared" si="13"/>
        <v xml:space="preserve">    </v>
      </c>
      <c r="U39" s="2" t="str">
        <f t="shared" si="13"/>
        <v xml:space="preserve">    </v>
      </c>
      <c r="V39" s="2" t="str">
        <f t="shared" si="8"/>
        <v xml:space="preserve"> </v>
      </c>
      <c r="W39" s="2" t="str">
        <f t="shared" si="9"/>
        <v xml:space="preserve">        </v>
      </c>
      <c r="X39" s="2" t="str">
        <f t="shared" si="10"/>
        <v xml:space="preserve"> </v>
      </c>
      <c r="Y39" s="7">
        <f t="shared" si="11"/>
        <v>148</v>
      </c>
    </row>
    <row r="40" spans="1:25" x14ac:dyDescent="0.2">
      <c r="A40" s="7">
        <v>1</v>
      </c>
      <c r="B40" s="5" t="s">
        <v>143</v>
      </c>
      <c r="C40" s="2" t="str">
        <f t="shared" si="0"/>
        <v xml:space="preserve">        </v>
      </c>
      <c r="D40" s="5">
        <v>2</v>
      </c>
      <c r="E40" s="5" t="str">
        <f t="shared" si="1"/>
        <v xml:space="preserve"> JJV</v>
      </c>
      <c r="F40" s="2" t="str">
        <f t="shared" si="2"/>
        <v xml:space="preserve">        </v>
      </c>
      <c r="G40" s="5" t="str">
        <f>CONCATENATE(REPT("0",8),"1617")</f>
        <v>000000001617</v>
      </c>
      <c r="H40" s="5" t="str">
        <f>CONCATENATE(REPT(" ",6),"Reclass Parke Rublee I0080374")</f>
        <v xml:space="preserve">      Reclass Parke Rublee I0080374</v>
      </c>
      <c r="I40" s="5" t="s">
        <v>160</v>
      </c>
      <c r="J40" s="2" t="str">
        <f t="shared" si="3"/>
        <v xml:space="preserve">  </v>
      </c>
      <c r="K40" s="5" t="s">
        <v>162</v>
      </c>
      <c r="L40" s="40">
        <v>110044</v>
      </c>
      <c r="M40" s="37">
        <v>110044</v>
      </c>
      <c r="N40" s="40" t="str">
        <f t="shared" si="4"/>
        <v xml:space="preserve">      </v>
      </c>
      <c r="O40" s="37">
        <v>223170</v>
      </c>
      <c r="P40" s="40" t="str">
        <f t="shared" si="12"/>
        <v xml:space="preserve">      </v>
      </c>
      <c r="Q40" s="2" t="str">
        <f t="shared" si="12"/>
        <v xml:space="preserve">      </v>
      </c>
      <c r="R40" s="2" t="str">
        <f t="shared" si="12"/>
        <v xml:space="preserve">      </v>
      </c>
      <c r="S40" s="2" t="str">
        <f t="shared" si="6"/>
        <v xml:space="preserve">        </v>
      </c>
      <c r="T40" s="2" t="str">
        <f t="shared" si="13"/>
        <v xml:space="preserve">    </v>
      </c>
      <c r="U40" s="2" t="str">
        <f t="shared" si="13"/>
        <v xml:space="preserve">    </v>
      </c>
      <c r="V40" s="2" t="str">
        <f t="shared" si="8"/>
        <v xml:space="preserve"> </v>
      </c>
      <c r="W40" s="2" t="str">
        <f t="shared" si="9"/>
        <v xml:space="preserve">        </v>
      </c>
      <c r="X40" s="2" t="str">
        <f t="shared" si="10"/>
        <v xml:space="preserve"> </v>
      </c>
      <c r="Y40" s="7">
        <f t="shared" si="11"/>
        <v>148</v>
      </c>
    </row>
    <row r="41" spans="1:25" x14ac:dyDescent="0.2">
      <c r="A41" s="7">
        <v>1</v>
      </c>
      <c r="B41" s="5" t="s">
        <v>143</v>
      </c>
      <c r="C41" s="2" t="str">
        <f t="shared" si="0"/>
        <v xml:space="preserve">        </v>
      </c>
      <c r="D41" s="5">
        <v>2</v>
      </c>
      <c r="E41" s="5" t="str">
        <f t="shared" si="1"/>
        <v xml:space="preserve"> JJV</v>
      </c>
      <c r="F41" s="2" t="str">
        <f t="shared" si="2"/>
        <v xml:space="preserve">        </v>
      </c>
      <c r="G41" s="5" t="str">
        <f>CONCATENATE(REPT("0",8),"4805")</f>
        <v>000000004805</v>
      </c>
      <c r="H41" s="5" t="str">
        <f>CONCATENATE(REPT(" ",6),"Reclass Parke Rublee I0080374")</f>
        <v xml:space="preserve">      Reclass Parke Rublee I0080374</v>
      </c>
      <c r="I41" s="5" t="s">
        <v>161</v>
      </c>
      <c r="J41" s="2" t="str">
        <f t="shared" si="3"/>
        <v xml:space="preserve">  </v>
      </c>
      <c r="K41" s="5" t="s">
        <v>162</v>
      </c>
      <c r="L41" s="40">
        <v>121538</v>
      </c>
      <c r="M41" s="37">
        <v>121538</v>
      </c>
      <c r="N41" s="40" t="str">
        <f t="shared" si="4"/>
        <v xml:space="preserve">      </v>
      </c>
      <c r="O41" s="37">
        <v>223040</v>
      </c>
      <c r="P41" s="40" t="str">
        <f t="shared" si="12"/>
        <v xml:space="preserve">      </v>
      </c>
      <c r="Q41" s="2" t="str">
        <f t="shared" si="12"/>
        <v xml:space="preserve">      </v>
      </c>
      <c r="R41" s="2" t="str">
        <f t="shared" si="12"/>
        <v xml:space="preserve">      </v>
      </c>
      <c r="S41" s="2" t="str">
        <f t="shared" si="6"/>
        <v xml:space="preserve">        </v>
      </c>
      <c r="T41" s="2" t="str">
        <f t="shared" si="13"/>
        <v xml:space="preserve">    </v>
      </c>
      <c r="U41" s="2" t="str">
        <f t="shared" si="13"/>
        <v xml:space="preserve">    </v>
      </c>
      <c r="V41" s="2" t="str">
        <f t="shared" si="8"/>
        <v xml:space="preserve"> </v>
      </c>
      <c r="W41" s="2" t="str">
        <f t="shared" si="9"/>
        <v xml:space="preserve">        </v>
      </c>
      <c r="X41" s="2" t="str">
        <f t="shared" si="10"/>
        <v xml:space="preserve"> </v>
      </c>
      <c r="Y41" s="7">
        <f t="shared" si="11"/>
        <v>148</v>
      </c>
    </row>
    <row r="42" spans="1:25" x14ac:dyDescent="0.2">
      <c r="A42" s="7">
        <v>1</v>
      </c>
      <c r="B42" s="5" t="s">
        <v>143</v>
      </c>
      <c r="C42" s="2" t="str">
        <f t="shared" si="0"/>
        <v xml:space="preserve">        </v>
      </c>
      <c r="D42" s="5">
        <v>2</v>
      </c>
      <c r="E42" s="5" t="str">
        <f t="shared" si="1"/>
        <v xml:space="preserve"> JJV</v>
      </c>
      <c r="F42" s="2" t="str">
        <f t="shared" si="2"/>
        <v xml:space="preserve">        </v>
      </c>
      <c r="G42" s="5" t="str">
        <f>CONCATENATE(REPT("0",8),"4805")</f>
        <v>000000004805</v>
      </c>
      <c r="H42" s="5" t="str">
        <f>CONCATENATE(REPT(" ",6),"Reclass Parke Rublee I0080374")</f>
        <v xml:space="preserve">      Reclass Parke Rublee I0080374</v>
      </c>
      <c r="I42" s="5" t="s">
        <v>160</v>
      </c>
      <c r="J42" s="2" t="str">
        <f t="shared" si="3"/>
        <v xml:space="preserve">  </v>
      </c>
      <c r="K42" s="5" t="s">
        <v>162</v>
      </c>
      <c r="L42" s="40">
        <v>110044</v>
      </c>
      <c r="M42" s="37">
        <v>110044</v>
      </c>
      <c r="N42" s="40" t="str">
        <f t="shared" si="4"/>
        <v xml:space="preserve">      </v>
      </c>
      <c r="O42" s="37">
        <v>223040</v>
      </c>
      <c r="P42" s="40" t="str">
        <f t="shared" si="12"/>
        <v xml:space="preserve">      </v>
      </c>
      <c r="Q42" s="2" t="str">
        <f t="shared" si="12"/>
        <v xml:space="preserve">      </v>
      </c>
      <c r="R42" s="2" t="str">
        <f t="shared" si="12"/>
        <v xml:space="preserve">      </v>
      </c>
      <c r="S42" s="2" t="str">
        <f t="shared" si="6"/>
        <v xml:space="preserve">        </v>
      </c>
      <c r="T42" s="2" t="str">
        <f t="shared" si="13"/>
        <v xml:space="preserve">    </v>
      </c>
      <c r="U42" s="2" t="str">
        <f t="shared" si="13"/>
        <v xml:space="preserve">    </v>
      </c>
      <c r="V42" s="2" t="str">
        <f t="shared" si="8"/>
        <v xml:space="preserve"> </v>
      </c>
      <c r="W42" s="2" t="str">
        <f t="shared" si="9"/>
        <v xml:space="preserve">        </v>
      </c>
      <c r="X42" s="2" t="str">
        <f t="shared" si="10"/>
        <v xml:space="preserve"> </v>
      </c>
      <c r="Y42" s="7">
        <f t="shared" si="11"/>
        <v>148</v>
      </c>
    </row>
    <row r="43" spans="1:25" x14ac:dyDescent="0.2">
      <c r="A43" s="7">
        <v>1</v>
      </c>
      <c r="B43" s="5" t="s">
        <v>143</v>
      </c>
      <c r="C43" s="2" t="str">
        <f t="shared" si="0"/>
        <v xml:space="preserve">        </v>
      </c>
      <c r="D43" s="5">
        <v>2</v>
      </c>
      <c r="E43" s="5" t="str">
        <f t="shared" si="1"/>
        <v xml:space="preserve"> JJV</v>
      </c>
      <c r="F43" s="2" t="str">
        <f t="shared" si="2"/>
        <v xml:space="preserve">        </v>
      </c>
      <c r="G43" s="5" t="str">
        <f>CONCATENATE(REPT("0",8),"3400")</f>
        <v>000000003400</v>
      </c>
      <c r="H43" s="5" t="str">
        <f>CONCATENATE(REPT(" ",4),"Reclass Integrated DNA PC000231")</f>
        <v xml:space="preserve">    Reclass Integrated DNA PC000231</v>
      </c>
      <c r="I43" s="5" t="s">
        <v>161</v>
      </c>
      <c r="J43" s="2" t="str">
        <f t="shared" si="3"/>
        <v xml:space="preserve">  </v>
      </c>
      <c r="K43" s="5" t="s">
        <v>162</v>
      </c>
      <c r="L43" s="40">
        <v>121538</v>
      </c>
      <c r="M43" s="37">
        <v>121538</v>
      </c>
      <c r="N43" s="40" t="str">
        <f t="shared" si="4"/>
        <v xml:space="preserve">      </v>
      </c>
      <c r="O43" s="37">
        <v>201710</v>
      </c>
      <c r="P43" s="40" t="str">
        <f t="shared" si="12"/>
        <v xml:space="preserve">      </v>
      </c>
      <c r="Q43" s="2" t="str">
        <f t="shared" si="12"/>
        <v xml:space="preserve">      </v>
      </c>
      <c r="R43" s="2" t="str">
        <f t="shared" si="12"/>
        <v xml:space="preserve">      </v>
      </c>
      <c r="S43" s="2" t="str">
        <f t="shared" si="6"/>
        <v xml:space="preserve">        </v>
      </c>
      <c r="T43" s="2" t="str">
        <f t="shared" si="13"/>
        <v xml:space="preserve">    </v>
      </c>
      <c r="U43" s="2" t="str">
        <f t="shared" si="13"/>
        <v xml:space="preserve">    </v>
      </c>
      <c r="V43" s="2" t="str">
        <f t="shared" si="8"/>
        <v xml:space="preserve"> </v>
      </c>
      <c r="W43" s="2" t="str">
        <f t="shared" si="9"/>
        <v xml:space="preserve">        </v>
      </c>
      <c r="X43" s="2" t="str">
        <f t="shared" si="10"/>
        <v xml:space="preserve"> </v>
      </c>
      <c r="Y43" s="7">
        <f t="shared" si="11"/>
        <v>148</v>
      </c>
    </row>
    <row r="44" spans="1:25" x14ac:dyDescent="0.2">
      <c r="A44" s="7">
        <v>1</v>
      </c>
      <c r="B44" s="5" t="s">
        <v>143</v>
      </c>
      <c r="C44" s="2" t="str">
        <f t="shared" si="0"/>
        <v xml:space="preserve">        </v>
      </c>
      <c r="D44" s="5">
        <v>2</v>
      </c>
      <c r="E44" s="5" t="str">
        <f t="shared" si="1"/>
        <v xml:space="preserve"> JJV</v>
      </c>
      <c r="F44" s="2" t="str">
        <f t="shared" si="2"/>
        <v xml:space="preserve">        </v>
      </c>
      <c r="G44" s="5" t="str">
        <f>CONCATENATE(REPT("0",8),"3400")</f>
        <v>000000003400</v>
      </c>
      <c r="H44" s="5" t="str">
        <f>CONCATENATE(REPT(" ",4),"Reclass Integrated DNA PC000231")</f>
        <v xml:space="preserve">    Reclass Integrated DNA PC000231</v>
      </c>
      <c r="I44" s="5" t="s">
        <v>160</v>
      </c>
      <c r="J44" s="2" t="str">
        <f t="shared" si="3"/>
        <v xml:space="preserve">  </v>
      </c>
      <c r="K44" s="5" t="s">
        <v>162</v>
      </c>
      <c r="L44" s="40">
        <v>110044</v>
      </c>
      <c r="M44" s="37">
        <v>110044</v>
      </c>
      <c r="N44" s="40" t="str">
        <f t="shared" si="4"/>
        <v xml:space="preserve">      </v>
      </c>
      <c r="O44" s="37">
        <v>201710</v>
      </c>
      <c r="P44" s="40" t="str">
        <f t="shared" si="12"/>
        <v xml:space="preserve">      </v>
      </c>
      <c r="Q44" s="2" t="str">
        <f t="shared" si="12"/>
        <v xml:space="preserve">      </v>
      </c>
      <c r="R44" s="2" t="str">
        <f t="shared" si="12"/>
        <v xml:space="preserve">      </v>
      </c>
      <c r="S44" s="2" t="str">
        <f t="shared" si="6"/>
        <v xml:space="preserve">        </v>
      </c>
      <c r="T44" s="2" t="str">
        <f t="shared" si="13"/>
        <v xml:space="preserve">    </v>
      </c>
      <c r="U44" s="2" t="str">
        <f t="shared" si="13"/>
        <v xml:space="preserve">    </v>
      </c>
      <c r="V44" s="2" t="str">
        <f t="shared" si="8"/>
        <v xml:space="preserve"> </v>
      </c>
      <c r="W44" s="2" t="str">
        <f t="shared" si="9"/>
        <v xml:space="preserve">        </v>
      </c>
      <c r="X44" s="2" t="str">
        <f t="shared" si="10"/>
        <v xml:space="preserve"> </v>
      </c>
      <c r="Y44" s="7">
        <f t="shared" si="11"/>
        <v>148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2"/>
  <sheetViews>
    <sheetView workbookViewId="0">
      <pane xSplit="1" topLeftCell="B1" activePane="topRight" state="frozen"/>
      <selection activeCell="A2" sqref="A2:G38"/>
      <selection pane="topRight" activeCell="A3" sqref="A3:G3"/>
    </sheetView>
  </sheetViews>
  <sheetFormatPr defaultColWidth="33.28515625" defaultRowHeight="11.25" x14ac:dyDescent="0.2"/>
  <cols>
    <col min="1" max="1" width="9.5703125" style="7" bestFit="1" customWidth="1"/>
    <col min="2" max="2" width="12.85546875" style="5" customWidth="1"/>
    <col min="3" max="3" width="11.28515625" style="2" bestFit="1" customWidth="1"/>
    <col min="4" max="4" width="10.7109375" style="5" bestFit="1" customWidth="1"/>
    <col min="5" max="5" width="12.140625" style="16" bestFit="1" customWidth="1"/>
    <col min="6" max="6" width="13.140625" style="11" bestFit="1" customWidth="1"/>
    <col min="7" max="7" width="9.85546875" style="5" bestFit="1" customWidth="1"/>
    <col min="8" max="8" width="7" style="7" bestFit="1" customWidth="1"/>
    <col min="9" max="9" width="11.140625" style="18" bestFit="1" customWidth="1"/>
    <col min="10" max="10" width="18.140625" style="19" bestFit="1" customWidth="1"/>
    <col min="11" max="11" width="18.140625" style="7" customWidth="1"/>
    <col min="12" max="16384" width="33.28515625" style="2"/>
  </cols>
  <sheetData>
    <row r="1" spans="1:11" s="1" customFormat="1" x14ac:dyDescent="0.2">
      <c r="A1" s="9">
        <f>COUNTA(A3:A10000)</f>
        <v>1</v>
      </c>
      <c r="B1" s="10">
        <v>8</v>
      </c>
      <c r="C1" s="12">
        <v>8</v>
      </c>
      <c r="D1" s="10">
        <v>1</v>
      </c>
      <c r="E1" s="10">
        <v>8</v>
      </c>
      <c r="F1" s="10">
        <v>12</v>
      </c>
      <c r="G1" s="10">
        <v>111</v>
      </c>
      <c r="H1" s="9">
        <f>SUM(B1:G1)</f>
        <v>148</v>
      </c>
      <c r="I1" s="17"/>
      <c r="J1" s="9"/>
      <c r="K1" s="9"/>
    </row>
    <row r="2" spans="1:11" s="1" customFormat="1" x14ac:dyDescent="0.2">
      <c r="A2" s="6" t="s">
        <v>42</v>
      </c>
      <c r="B2" s="8" t="s">
        <v>44</v>
      </c>
      <c r="C2" s="3" t="s">
        <v>45</v>
      </c>
      <c r="D2" s="8" t="s">
        <v>46</v>
      </c>
      <c r="E2" s="8" t="s">
        <v>72</v>
      </c>
      <c r="F2" s="8" t="s">
        <v>73</v>
      </c>
      <c r="G2" s="8" t="s">
        <v>48</v>
      </c>
      <c r="H2" s="6" t="s">
        <v>43</v>
      </c>
      <c r="I2" s="17" t="s">
        <v>50</v>
      </c>
      <c r="J2" s="9" t="s">
        <v>49</v>
      </c>
      <c r="K2" s="6" t="s">
        <v>51</v>
      </c>
    </row>
    <row r="3" spans="1:11" x14ac:dyDescent="0.2">
      <c r="A3" s="7">
        <v>1</v>
      </c>
      <c r="B3" s="5" t="s">
        <v>143</v>
      </c>
      <c r="C3" s="2" t="str">
        <f>REPT(" ",8)</f>
        <v xml:space="preserve">        </v>
      </c>
      <c r="D3" s="5">
        <v>3</v>
      </c>
      <c r="E3" s="15" t="s">
        <v>0</v>
      </c>
      <c r="F3" s="14" t="s">
        <v>1</v>
      </c>
      <c r="G3" s="5" t="str">
        <f>REPT(" ",111)</f>
        <v xml:space="preserve">                                                                                                               </v>
      </c>
      <c r="H3" s="7">
        <f>LEN(B3)+LEN(C3)+LEN(D3)+LEN(E3)+LEN(F3)+LEN(G3)</f>
        <v>148</v>
      </c>
    </row>
    <row r="4" spans="1:11" x14ac:dyDescent="0.2">
      <c r="E4" s="15"/>
      <c r="F4" s="14"/>
    </row>
    <row r="5" spans="1:11" x14ac:dyDescent="0.2">
      <c r="E5" s="15"/>
      <c r="F5" s="14"/>
    </row>
    <row r="6" spans="1:11" x14ac:dyDescent="0.2">
      <c r="E6" s="15"/>
      <c r="F6" s="14"/>
    </row>
    <row r="7" spans="1:11" x14ac:dyDescent="0.2">
      <c r="E7" s="15"/>
      <c r="F7" s="14"/>
    </row>
    <row r="8" spans="1:11" x14ac:dyDescent="0.2">
      <c r="E8" s="15"/>
      <c r="F8" s="14"/>
    </row>
    <row r="9" spans="1:11" x14ac:dyDescent="0.2">
      <c r="E9" s="15"/>
      <c r="F9" s="14"/>
    </row>
    <row r="10" spans="1:11" x14ac:dyDescent="0.2">
      <c r="E10" s="15"/>
      <c r="F10" s="14"/>
    </row>
    <row r="11" spans="1:11" x14ac:dyDescent="0.2">
      <c r="E11" s="15"/>
      <c r="F11" s="14"/>
    </row>
    <row r="12" spans="1:11" x14ac:dyDescent="0.2">
      <c r="E12" s="15"/>
      <c r="F12" s="14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J2"/>
  <sheetViews>
    <sheetView workbookViewId="0">
      <pane xSplit="1" ySplit="1" topLeftCell="B2" activePane="bottomRight" state="frozen"/>
      <selection activeCell="A2" sqref="A2:G38"/>
      <selection pane="topRight" activeCell="A2" sqref="A2:G38"/>
      <selection pane="bottomLeft" activeCell="A2" sqref="A2:G38"/>
      <selection pane="bottomRight" activeCell="A3" sqref="A3:IV4"/>
    </sheetView>
  </sheetViews>
  <sheetFormatPr defaultColWidth="28" defaultRowHeight="11.25" x14ac:dyDescent="0.2"/>
  <cols>
    <col min="1" max="1" width="9.5703125" style="7" bestFit="1" customWidth="1"/>
    <col min="2" max="2" width="12" style="5" bestFit="1" customWidth="1"/>
    <col min="3" max="3" width="12.7109375" style="2" customWidth="1"/>
    <col min="4" max="4" width="11.5703125" style="5" customWidth="1"/>
    <col min="5" max="5" width="38.5703125" style="5" customWidth="1"/>
    <col min="6" max="6" width="40.140625" style="5" bestFit="1" customWidth="1"/>
    <col min="7" max="7" width="7" style="7" bestFit="1" customWidth="1"/>
    <col min="8" max="8" width="11.140625" style="18" bestFit="1" customWidth="1"/>
    <col min="9" max="9" width="18.140625" style="19" bestFit="1" customWidth="1"/>
    <col min="10" max="10" width="18.140625" style="7" customWidth="1"/>
    <col min="11" max="16384" width="28" style="2"/>
  </cols>
  <sheetData>
    <row r="1" spans="1:10" s="1" customFormat="1" x14ac:dyDescent="0.2">
      <c r="A1" s="9">
        <f>COUNTA(A3:A10000)</f>
        <v>0</v>
      </c>
      <c r="B1" s="10">
        <v>8</v>
      </c>
      <c r="C1" s="12">
        <v>8</v>
      </c>
      <c r="D1" s="10">
        <v>1</v>
      </c>
      <c r="E1" s="10">
        <v>50</v>
      </c>
      <c r="F1" s="10">
        <v>81</v>
      </c>
      <c r="G1" s="9">
        <f>SUM(B1:F1)</f>
        <v>148</v>
      </c>
      <c r="H1" s="17"/>
      <c r="I1" s="9"/>
      <c r="J1" s="9"/>
    </row>
    <row r="2" spans="1:10" x14ac:dyDescent="0.2">
      <c r="A2" s="6" t="s">
        <v>42</v>
      </c>
      <c r="B2" s="8" t="s">
        <v>44</v>
      </c>
      <c r="C2" s="3" t="s">
        <v>45</v>
      </c>
      <c r="D2" s="8" t="s">
        <v>46</v>
      </c>
      <c r="E2" s="8" t="s">
        <v>74</v>
      </c>
      <c r="F2" s="8" t="s">
        <v>48</v>
      </c>
      <c r="G2" s="6" t="s">
        <v>43</v>
      </c>
      <c r="H2" s="17" t="s">
        <v>50</v>
      </c>
      <c r="I2" s="9" t="s">
        <v>49</v>
      </c>
      <c r="J2" s="6" t="s">
        <v>51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2"/>
  <sheetViews>
    <sheetView zoomScaleNormal="100" workbookViewId="0">
      <selection activeCell="C22" sqref="C22"/>
    </sheetView>
  </sheetViews>
  <sheetFormatPr defaultColWidth="9.140625" defaultRowHeight="11.25" x14ac:dyDescent="0.2"/>
  <cols>
    <col min="1" max="16384" width="9.140625" style="2"/>
  </cols>
  <sheetData>
    <row r="1" s="1" customFormat="1" x14ac:dyDescent="0.2"/>
    <row r="2" s="1" customFormat="1" x14ac:dyDescent="0.2"/>
  </sheetData>
  <phoneticPr fontId="0" type="noConversion"/>
  <pageMargins left="0.5" right="0.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TRAILER_TRANS_TOT">
                <anchor moveWithCells="1" sizeWithCells="1">
                  <from>
                    <xdr:col>0</xdr:col>
                    <xdr:colOff>19050</xdr:colOff>
                    <xdr:row>0</xdr:row>
                    <xdr:rowOff>9525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0]!CONSOLIDATE_DOCS">
                <anchor moveWithCells="1" siz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0]!CHECK_HEADER">
                <anchor moveWithCells="1" sizeWithCells="1">
                  <from>
                    <xdr:col>0</xdr:col>
                    <xdr:colOff>19050</xdr:colOff>
                    <xdr:row>2</xdr:row>
                    <xdr:rowOff>9525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0]!CHECK_DETAIL">
                <anchor moveWithCells="1" siz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0]!CHECK_TEXT">
                <anchor moveWithCells="1" sizeWithCells="1">
                  <from>
                    <xdr:col>0</xdr:col>
                    <xdr:colOff>19050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Button 7">
              <controlPr defaultSize="0" print="0" autoFill="0" autoPict="0" macro="[0]!CHECK_TRAILER">
                <anchor moveWithCells="1" siz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Button 8">
              <controlPr defaultSize="0" print="0" autoFill="0" autoPict="0" macro="[0]!CHECK_CONS">
                <anchor moveWithCells="1" siz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Button 9">
              <controlPr defaultSize="0" print="0" autoFill="0" autoPict="0" macro="[0]!CREATE_DOCS">
                <anchor moveWithCells="1" sizeWithCells="1">
                  <from>
                    <xdr:col>0</xdr:col>
                    <xdr:colOff>19050</xdr:colOff>
                    <xdr:row>14</xdr:row>
                    <xdr:rowOff>28575</xdr:rowOff>
                  </from>
                  <to>
                    <xdr:col>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Button 10">
              <controlPr defaultSize="0" print="0" autoFill="0" autoPict="0" macro="[0]!JVCD_TO_FUPLOAD">
                <anchor moveWithCells="1" sizeWithCells="1">
                  <from>
                    <xdr:col>0</xdr:col>
                    <xdr:colOff>19050</xdr:colOff>
                    <xdr:row>16</xdr:row>
                    <xdr:rowOff>28575</xdr:rowOff>
                  </from>
                  <to>
                    <xdr:col>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45"/>
  <sheetViews>
    <sheetView workbookViewId="0">
      <selection sqref="A1:IV65536"/>
    </sheetView>
  </sheetViews>
  <sheetFormatPr defaultColWidth="8.7109375" defaultRowHeight="9" x14ac:dyDescent="0.15"/>
  <cols>
    <col min="1" max="1" width="3" style="21" bestFit="1" customWidth="1"/>
    <col min="2" max="2" width="165.7109375" style="21" bestFit="1" customWidth="1"/>
    <col min="3" max="16384" width="8.7109375" style="21"/>
  </cols>
  <sheetData>
    <row r="1" spans="1:2" x14ac:dyDescent="0.15">
      <c r="A1" s="21">
        <f>COUNT(A2:A10000)</f>
        <v>44</v>
      </c>
    </row>
    <row r="2" spans="1:2" x14ac:dyDescent="0.15">
      <c r="A2" s="20">
        <v>1</v>
      </c>
      <c r="B2" s="20" t="s">
        <v>2</v>
      </c>
    </row>
    <row r="3" spans="1:2" x14ac:dyDescent="0.15">
      <c r="A3" s="20">
        <v>1</v>
      </c>
      <c r="B3" s="20" t="s">
        <v>3</v>
      </c>
    </row>
    <row r="4" spans="1:2" x14ac:dyDescent="0.15">
      <c r="A4" s="20">
        <v>1</v>
      </c>
      <c r="B4" s="20" t="s">
        <v>4</v>
      </c>
    </row>
    <row r="5" spans="1:2" x14ac:dyDescent="0.15">
      <c r="A5" s="20">
        <v>1</v>
      </c>
      <c r="B5" s="20" t="s">
        <v>3</v>
      </c>
    </row>
    <row r="6" spans="1:2" x14ac:dyDescent="0.15">
      <c r="A6" s="20">
        <v>1</v>
      </c>
      <c r="B6" s="20" t="s">
        <v>4</v>
      </c>
    </row>
    <row r="7" spans="1:2" x14ac:dyDescent="0.15">
      <c r="A7" s="20">
        <v>1</v>
      </c>
      <c r="B7" s="20" t="s">
        <v>5</v>
      </c>
    </row>
    <row r="8" spans="1:2" x14ac:dyDescent="0.15">
      <c r="A8" s="20">
        <v>1</v>
      </c>
      <c r="B8" s="20" t="s">
        <v>6</v>
      </c>
    </row>
    <row r="9" spans="1:2" x14ac:dyDescent="0.15">
      <c r="A9" s="20">
        <v>1</v>
      </c>
      <c r="B9" s="20" t="s">
        <v>7</v>
      </c>
    </row>
    <row r="10" spans="1:2" x14ac:dyDescent="0.15">
      <c r="A10" s="20">
        <v>1</v>
      </c>
      <c r="B10" s="20" t="s">
        <v>8</v>
      </c>
    </row>
    <row r="11" spans="1:2" x14ac:dyDescent="0.15">
      <c r="A11" s="20">
        <v>1</v>
      </c>
      <c r="B11" s="20" t="s">
        <v>9</v>
      </c>
    </row>
    <row r="12" spans="1:2" x14ac:dyDescent="0.15">
      <c r="A12" s="20">
        <v>1</v>
      </c>
      <c r="B12" s="20" t="s">
        <v>10</v>
      </c>
    </row>
    <row r="13" spans="1:2" x14ac:dyDescent="0.15">
      <c r="A13" s="20">
        <v>1</v>
      </c>
      <c r="B13" s="20" t="s">
        <v>11</v>
      </c>
    </row>
    <row r="14" spans="1:2" x14ac:dyDescent="0.15">
      <c r="A14" s="20">
        <v>1</v>
      </c>
      <c r="B14" s="20" t="s">
        <v>12</v>
      </c>
    </row>
    <row r="15" spans="1:2" x14ac:dyDescent="0.15">
      <c r="A15" s="20">
        <v>1</v>
      </c>
      <c r="B15" s="20" t="s">
        <v>13</v>
      </c>
    </row>
    <row r="16" spans="1:2" x14ac:dyDescent="0.15">
      <c r="A16" s="20">
        <v>1</v>
      </c>
      <c r="B16" s="20" t="s">
        <v>14</v>
      </c>
    </row>
    <row r="17" spans="1:2" x14ac:dyDescent="0.15">
      <c r="A17" s="20">
        <v>1</v>
      </c>
      <c r="B17" s="20" t="s">
        <v>15</v>
      </c>
    </row>
    <row r="18" spans="1:2" x14ac:dyDescent="0.15">
      <c r="A18" s="20">
        <v>1</v>
      </c>
      <c r="B18" s="20" t="s">
        <v>16</v>
      </c>
    </row>
    <row r="19" spans="1:2" x14ac:dyDescent="0.15">
      <c r="A19" s="20">
        <v>1</v>
      </c>
      <c r="B19" s="20" t="s">
        <v>17</v>
      </c>
    </row>
    <row r="20" spans="1:2" x14ac:dyDescent="0.15">
      <c r="A20" s="20">
        <v>1</v>
      </c>
      <c r="B20" s="20" t="s">
        <v>18</v>
      </c>
    </row>
    <row r="21" spans="1:2" x14ac:dyDescent="0.15">
      <c r="A21" s="20">
        <v>1</v>
      </c>
      <c r="B21" s="20" t="s">
        <v>19</v>
      </c>
    </row>
    <row r="22" spans="1:2" x14ac:dyDescent="0.15">
      <c r="A22" s="20">
        <v>1</v>
      </c>
      <c r="B22" s="20" t="s">
        <v>20</v>
      </c>
    </row>
    <row r="23" spans="1:2" x14ac:dyDescent="0.15">
      <c r="A23" s="20">
        <v>1</v>
      </c>
      <c r="B23" s="20" t="s">
        <v>21</v>
      </c>
    </row>
    <row r="24" spans="1:2" x14ac:dyDescent="0.15">
      <c r="A24" s="20">
        <v>1</v>
      </c>
      <c r="B24" s="20" t="s">
        <v>22</v>
      </c>
    </row>
    <row r="25" spans="1:2" x14ac:dyDescent="0.15">
      <c r="A25" s="20">
        <v>1</v>
      </c>
      <c r="B25" s="20" t="s">
        <v>23</v>
      </c>
    </row>
    <row r="26" spans="1:2" x14ac:dyDescent="0.15">
      <c r="A26" s="20">
        <v>1</v>
      </c>
      <c r="B26" s="20" t="s">
        <v>24</v>
      </c>
    </row>
    <row r="27" spans="1:2" x14ac:dyDescent="0.15">
      <c r="A27" s="20">
        <v>1</v>
      </c>
      <c r="B27" s="20" t="s">
        <v>25</v>
      </c>
    </row>
    <row r="28" spans="1:2" x14ac:dyDescent="0.15">
      <c r="A28" s="20">
        <v>1</v>
      </c>
      <c r="B28" s="20" t="s">
        <v>26</v>
      </c>
    </row>
    <row r="29" spans="1:2" x14ac:dyDescent="0.15">
      <c r="A29" s="20">
        <v>1</v>
      </c>
      <c r="B29" s="20" t="s">
        <v>27</v>
      </c>
    </row>
    <row r="30" spans="1:2" x14ac:dyDescent="0.15">
      <c r="A30" s="20">
        <v>1</v>
      </c>
      <c r="B30" s="20" t="s">
        <v>28</v>
      </c>
    </row>
    <row r="31" spans="1:2" x14ac:dyDescent="0.15">
      <c r="A31" s="20">
        <v>1</v>
      </c>
      <c r="B31" s="20" t="s">
        <v>27</v>
      </c>
    </row>
    <row r="32" spans="1:2" x14ac:dyDescent="0.15">
      <c r="A32" s="20">
        <v>1</v>
      </c>
      <c r="B32" s="20" t="s">
        <v>28</v>
      </c>
    </row>
    <row r="33" spans="1:2" x14ac:dyDescent="0.15">
      <c r="A33" s="20">
        <v>1</v>
      </c>
      <c r="B33" s="20" t="s">
        <v>29</v>
      </c>
    </row>
    <row r="34" spans="1:2" x14ac:dyDescent="0.15">
      <c r="A34" s="20">
        <v>1</v>
      </c>
      <c r="B34" s="20" t="s">
        <v>30</v>
      </c>
    </row>
    <row r="35" spans="1:2" x14ac:dyDescent="0.15">
      <c r="A35" s="20">
        <v>1</v>
      </c>
      <c r="B35" s="20" t="s">
        <v>31</v>
      </c>
    </row>
    <row r="36" spans="1:2" x14ac:dyDescent="0.15">
      <c r="A36" s="20">
        <v>1</v>
      </c>
      <c r="B36" s="20" t="s">
        <v>32</v>
      </c>
    </row>
    <row r="37" spans="1:2" x14ac:dyDescent="0.15">
      <c r="A37" s="20">
        <v>1</v>
      </c>
      <c r="B37" s="20" t="s">
        <v>33</v>
      </c>
    </row>
    <row r="38" spans="1:2" x14ac:dyDescent="0.15">
      <c r="A38" s="20">
        <v>1</v>
      </c>
      <c r="B38" s="20" t="s">
        <v>34</v>
      </c>
    </row>
    <row r="39" spans="1:2" x14ac:dyDescent="0.15">
      <c r="A39" s="20">
        <v>1</v>
      </c>
      <c r="B39" s="20" t="s">
        <v>35</v>
      </c>
    </row>
    <row r="40" spans="1:2" x14ac:dyDescent="0.15">
      <c r="A40" s="20">
        <v>1</v>
      </c>
      <c r="B40" s="20" t="s">
        <v>36</v>
      </c>
    </row>
    <row r="41" spans="1:2" x14ac:dyDescent="0.15">
      <c r="A41" s="20">
        <v>1</v>
      </c>
      <c r="B41" s="20" t="s">
        <v>37</v>
      </c>
    </row>
    <row r="42" spans="1:2" x14ac:dyDescent="0.15">
      <c r="A42" s="20">
        <v>1</v>
      </c>
      <c r="B42" s="20" t="s">
        <v>38</v>
      </c>
    </row>
    <row r="43" spans="1:2" x14ac:dyDescent="0.15">
      <c r="A43" s="20">
        <v>1</v>
      </c>
      <c r="B43" s="20" t="s">
        <v>39</v>
      </c>
    </row>
    <row r="44" spans="1:2" x14ac:dyDescent="0.15">
      <c r="A44" s="20">
        <v>1</v>
      </c>
      <c r="B44" s="20" t="s">
        <v>40</v>
      </c>
    </row>
    <row r="45" spans="1:2" x14ac:dyDescent="0.15">
      <c r="A45" s="20">
        <v>1</v>
      </c>
      <c r="B45" s="20" t="s">
        <v>41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 for FUPLOAD form</vt:lpstr>
      <vt:lpstr>HEADER</vt:lpstr>
      <vt:lpstr>DETAIL</vt:lpstr>
      <vt:lpstr>TRAILER</vt:lpstr>
      <vt:lpstr>TEXT</vt:lpstr>
      <vt:lpstr>CONTROLS</vt:lpstr>
      <vt:lpstr>CONSOLIDATE</vt:lpstr>
      <vt:lpstr>'Instructions for FUPLOAD form'!Print_Area</vt:lpstr>
    </vt:vector>
  </TitlesOfParts>
  <Company>University of Illinois/TESC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Wolfersberger/Kelli Flynn</dc:creator>
  <dc:description>Corrected version: 05/12/03</dc:description>
  <cp:lastModifiedBy>Kathryn Alexander</cp:lastModifiedBy>
  <cp:lastPrinted>2020-03-18T21:01:39Z</cp:lastPrinted>
  <dcterms:created xsi:type="dcterms:W3CDTF">2002-04-02T15:02:47Z</dcterms:created>
  <dcterms:modified xsi:type="dcterms:W3CDTF">2025-03-26T19:37:41Z</dcterms:modified>
</cp:coreProperties>
</file>